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设备及安装工程" sheetId="3" r:id="rId1"/>
  </sheets>
  <calcPr calcId="144525"/>
</workbook>
</file>

<file path=xl/sharedStrings.xml><?xml version="1.0" encoding="utf-8"?>
<sst xmlns="http://schemas.openxmlformats.org/spreadsheetml/2006/main" count="110" uniqueCount="70">
  <si>
    <t>设备及安装工程申请表</t>
  </si>
  <si>
    <t>合同清单</t>
  </si>
  <si>
    <t>总包单位申请(盖章)</t>
  </si>
  <si>
    <t>监理单位审核(盖章)</t>
  </si>
  <si>
    <t>建设单位审定(签字)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</si>
  <si>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</si>
  <si>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设备名称及规格</t>
    </r>
  </si>
  <si>
    <r>
      <rPr>
        <sz val="10"/>
        <rFont val="宋体"/>
        <charset val="134"/>
      </rPr>
      <t>单位</t>
    </r>
  </si>
  <si>
    <r>
      <rPr>
        <sz val="10"/>
        <rFont val="宋体"/>
        <charset val="134"/>
      </rPr>
      <t>数量</t>
    </r>
  </si>
  <si>
    <r>
      <rPr>
        <sz val="10"/>
        <rFont val="宋体"/>
        <charset val="134"/>
      </rPr>
      <t>单价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</si>
  <si>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合价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</si>
  <si>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数量</t>
  </si>
  <si>
    <t>金额（万元）</t>
  </si>
  <si>
    <r>
      <rPr>
        <b/>
        <sz val="10"/>
        <rFont val="宋体"/>
        <charset val="134"/>
      </rPr>
      <t>第一部分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设备及安装工程</t>
    </r>
  </si>
  <si>
    <r>
      <rPr>
        <sz val="10"/>
        <rFont val="宋体"/>
        <charset val="134"/>
      </rPr>
      <t>设备费</t>
    </r>
  </si>
  <si>
    <r>
      <rPr>
        <sz val="10"/>
        <rFont val="宋体"/>
        <charset val="134"/>
      </rPr>
      <t>安装费</t>
    </r>
  </si>
  <si>
    <t>设备费</t>
  </si>
  <si>
    <t>安装费</t>
  </si>
  <si>
    <t>装置性材料</t>
  </si>
  <si>
    <t>施工费</t>
  </si>
  <si>
    <r>
      <rPr>
        <b/>
        <sz val="10"/>
        <rFont val="宋体"/>
        <charset val="134"/>
      </rPr>
      <t>一</t>
    </r>
  </si>
  <si>
    <r>
      <rPr>
        <b/>
        <sz val="10"/>
        <rFont val="宋体"/>
        <charset val="134"/>
      </rPr>
      <t>发电设备及安装工程</t>
    </r>
  </si>
  <si>
    <r>
      <rPr>
        <b/>
        <sz val="10"/>
        <rFont val="宋体"/>
        <charset val="134"/>
      </rPr>
      <t>　</t>
    </r>
  </si>
  <si>
    <t>光伏发电设备及安装</t>
  </si>
  <si>
    <r>
      <rPr>
        <sz val="10"/>
        <rFont val="宋体"/>
        <charset val="134"/>
      </rPr>
      <t>光伏电池本体（单晶电池组595W</t>
    </r>
    <r>
      <rPr>
        <vertAlign val="subscript"/>
        <sz val="10"/>
        <rFont val="宋体"/>
        <charset val="134"/>
      </rPr>
      <t>P</t>
    </r>
    <r>
      <rPr>
        <sz val="10"/>
        <rFont val="宋体"/>
        <charset val="134"/>
      </rPr>
      <t>/块）</t>
    </r>
  </si>
  <si>
    <t>块</t>
  </si>
  <si>
    <t>光伏电池本体（单晶电池组505WP/块）</t>
  </si>
  <si>
    <t>光伏电池本体（单晶电池组655WP/块）</t>
  </si>
  <si>
    <t>M12x240螺栓型锚栓</t>
  </si>
  <si>
    <t>个</t>
  </si>
  <si>
    <t>支架6063-T5铝材</t>
  </si>
  <si>
    <t>t</t>
  </si>
  <si>
    <t>汇流及变配电设备及安装</t>
  </si>
  <si>
    <r>
      <rPr>
        <sz val="10"/>
        <rFont val="宋体"/>
        <charset val="134"/>
      </rPr>
      <t>组串式逆变器1</t>
    </r>
    <r>
      <rPr>
        <sz val="10"/>
        <rFont val="宋体"/>
        <charset val="134"/>
      </rPr>
      <t>1</t>
    </r>
    <r>
      <rPr>
        <sz val="10"/>
        <rFont val="宋体"/>
        <charset val="134"/>
      </rPr>
      <t>0kw</t>
    </r>
  </si>
  <si>
    <t>台</t>
  </si>
  <si>
    <r>
      <rPr>
        <sz val="10"/>
        <rFont val="宋体"/>
        <charset val="134"/>
      </rPr>
      <t>集线电缆线路</t>
    </r>
  </si>
  <si>
    <t>PV1-F-1*4mm2</t>
  </si>
  <si>
    <t>km</t>
  </si>
  <si>
    <t>ZR-YJV-0.6/1kV-3*95+1*50mm2</t>
  </si>
  <si>
    <t xml:space="preserve">km </t>
  </si>
  <si>
    <t>ZR-YJV-0.6/1kV-3*120+1*70mm2</t>
  </si>
  <si>
    <t>ZR-YJV-0.6/1kV-3*150+1*70mm3</t>
  </si>
  <si>
    <t>ZR-YJV-0.6/1kV-3*185+1*95mm4</t>
  </si>
  <si>
    <t>电缆桥架 100×100×1.5×1.2mm×4000mm</t>
  </si>
  <si>
    <t>电缆桥架 200*100×1.5×1.2mm×4000mm</t>
  </si>
  <si>
    <t xml:space="preserve">电缆桥架 400*100×1.5×1.2mm×4000mm </t>
  </si>
  <si>
    <t xml:space="preserve">电缆桥架 600*100×2.0×1.5mm×4000mm </t>
  </si>
  <si>
    <t>接地</t>
  </si>
  <si>
    <t>BVR-1*16mm2</t>
  </si>
  <si>
    <t>BVR-1*6mm2</t>
  </si>
  <si>
    <r>
      <rPr>
        <sz val="10"/>
        <rFont val="宋体"/>
        <charset val="134"/>
      </rPr>
      <t>接地扁钢</t>
    </r>
    <r>
      <rPr>
        <sz val="10"/>
        <rFont val="Times New Roman"/>
        <charset val="134"/>
      </rPr>
      <t xml:space="preserve">  40*4</t>
    </r>
  </si>
  <si>
    <t>镀锌钢管</t>
  </si>
  <si>
    <r>
      <rPr>
        <sz val="10"/>
        <rFont val="Times New Roman"/>
        <charset val="134"/>
      </rPr>
      <t>DN25</t>
    </r>
  </si>
  <si>
    <t>DN32</t>
  </si>
  <si>
    <t>DN100</t>
  </si>
  <si>
    <t xml:space="preserve"> </t>
  </si>
  <si>
    <r>
      <rPr>
        <sz val="10"/>
        <rFont val="宋体"/>
        <charset val="134"/>
      </rPr>
      <t>防火材料</t>
    </r>
  </si>
  <si>
    <t>项</t>
  </si>
  <si>
    <t>电缆保护软管</t>
  </si>
  <si>
    <r>
      <rPr>
        <b/>
        <sz val="10"/>
        <rFont val="宋体"/>
        <charset val="134"/>
      </rPr>
      <t>二</t>
    </r>
  </si>
  <si>
    <t>升压变电设备及安装工程</t>
  </si>
  <si>
    <r>
      <rPr>
        <sz val="10"/>
        <rFont val="宋体"/>
        <charset val="134"/>
      </rPr>
      <t>　</t>
    </r>
  </si>
  <si>
    <t>并网柜（户外并网柜含预制舱外壳）</t>
  </si>
  <si>
    <r>
      <rPr>
        <b/>
        <sz val="10"/>
        <rFont val="宋体"/>
        <charset val="134"/>
      </rPr>
      <t>三</t>
    </r>
  </si>
  <si>
    <r>
      <rPr>
        <b/>
        <sz val="10"/>
        <rFont val="宋体"/>
        <charset val="134"/>
      </rPr>
      <t>通信和监控系统设备及安装工程</t>
    </r>
  </si>
  <si>
    <t>监控系统</t>
  </si>
  <si>
    <t>套</t>
  </si>
  <si>
    <t>四</t>
  </si>
  <si>
    <r>
      <rPr>
        <b/>
        <sz val="10"/>
        <rFont val="宋体"/>
        <charset val="134"/>
      </rPr>
      <t>其他设备及安装工程</t>
    </r>
  </si>
  <si>
    <t>消防系统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</si>
</sst>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  <numFmt numFmtId="178" formatCode="0.0_ "/>
    <numFmt numFmtId="179" formatCode="0_ "/>
  </numFmts>
  <fonts count="33">
    <font>
      <sz val="11"/>
      <color theme="1"/>
      <name val="等线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rgb="FFFF0000"/>
      <name val="Times New Roman"/>
      <charset val="134"/>
    </font>
    <font>
      <sz val="12"/>
      <color rgb="FFFF0000"/>
      <name val="Times New Roman"/>
      <charset val="134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vertAlign val="sub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Protection="0"/>
    <xf numFmtId="0" fontId="17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Protection="0"/>
    <xf numFmtId="0" fontId="24" fillId="0" borderId="0">
      <alignment vertical="center"/>
    </xf>
  </cellStyleXfs>
  <cellXfs count="56">
    <xf numFmtId="0" fontId="0" fillId="0" borderId="0" xfId="0"/>
    <xf numFmtId="0" fontId="1" fillId="0" borderId="0" xfId="55" applyFont="1">
      <alignment vertical="center"/>
    </xf>
    <xf numFmtId="0" fontId="2" fillId="0" borderId="0" xfId="55" applyFont="1" applyFill="1">
      <alignment vertical="center"/>
    </xf>
    <xf numFmtId="0" fontId="2" fillId="0" borderId="0" xfId="55" applyNumberFormat="1" applyFont="1" applyAlignment="1">
      <alignment horizontal="center" vertical="center"/>
    </xf>
    <xf numFmtId="0" fontId="2" fillId="0" borderId="0" xfId="55" applyFont="1" applyAlignment="1">
      <alignment horizontal="left" vertical="center" wrapText="1"/>
    </xf>
    <xf numFmtId="0" fontId="2" fillId="0" borderId="0" xfId="55" applyFont="1" applyAlignment="1">
      <alignment horizontal="center" vertical="center"/>
    </xf>
    <xf numFmtId="176" fontId="2" fillId="0" borderId="0" xfId="55" applyNumberFormat="1" applyFont="1" applyAlignment="1">
      <alignment horizontal="center" vertical="center"/>
    </xf>
    <xf numFmtId="0" fontId="2" fillId="0" borderId="0" xfId="55" applyFont="1">
      <alignment vertical="center"/>
    </xf>
    <xf numFmtId="0" fontId="3" fillId="0" borderId="1" xfId="33" applyFont="1" applyFill="1" applyBorder="1" applyAlignment="1">
      <alignment horizontal="center" vertical="center"/>
    </xf>
    <xf numFmtId="0" fontId="4" fillId="0" borderId="1" xfId="33" applyNumberFormat="1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left" vertical="center" wrapText="1"/>
    </xf>
    <xf numFmtId="0" fontId="4" fillId="0" borderId="1" xfId="33" applyFont="1" applyFill="1" applyBorder="1" applyAlignment="1">
      <alignment horizontal="center" vertical="center" wrapText="1"/>
    </xf>
    <xf numFmtId="176" fontId="4" fillId="0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5" fillId="0" borderId="1" xfId="33" applyNumberFormat="1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 vertical="center" wrapText="1"/>
    </xf>
    <xf numFmtId="176" fontId="5" fillId="0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left" vertical="center" wrapText="1"/>
    </xf>
    <xf numFmtId="0" fontId="6" fillId="0" borderId="1" xfId="33" applyFont="1" applyFill="1" applyBorder="1" applyAlignment="1">
      <alignment horizontal="left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4" fillId="0" borderId="1" xfId="42" applyFont="1" applyFill="1" applyBorder="1" applyAlignment="1">
      <alignment horizontal="center" vertical="center" wrapText="1"/>
    </xf>
    <xf numFmtId="2" fontId="4" fillId="0" borderId="1" xfId="13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176" fontId="4" fillId="0" borderId="1" xfId="13" applyNumberFormat="1" applyFont="1" applyFill="1" applyBorder="1" applyAlignment="1">
      <alignment horizontal="center" vertical="center" wrapText="1"/>
    </xf>
    <xf numFmtId="1" fontId="4" fillId="0" borderId="1" xfId="13" applyNumberFormat="1" applyFont="1" applyFill="1" applyBorder="1" applyAlignment="1">
      <alignment horizontal="center" vertical="center" wrapText="1"/>
    </xf>
    <xf numFmtId="2" fontId="4" fillId="0" borderId="1" xfId="33" applyNumberFormat="1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2" fontId="4" fillId="0" borderId="1" xfId="2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2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42" applyNumberFormat="1" applyFont="1" applyFill="1" applyBorder="1" applyAlignment="1">
      <alignment horizontal="center" vertical="center" wrapText="1"/>
    </xf>
    <xf numFmtId="176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20" applyFont="1" applyFill="1" applyBorder="1" applyAlignment="1">
      <alignment horizontal="left" vertical="center" wrapText="1"/>
    </xf>
    <xf numFmtId="0" fontId="6" fillId="0" borderId="1" xfId="20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left" vertical="center" wrapText="1"/>
    </xf>
    <xf numFmtId="178" fontId="5" fillId="0" borderId="1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 wrapText="1"/>
    </xf>
    <xf numFmtId="0" fontId="0" fillId="0" borderId="0" xfId="55" applyFont="1" applyAlignment="1">
      <alignment horizontal="center" vertical="center"/>
    </xf>
    <xf numFmtId="0" fontId="8" fillId="0" borderId="1" xfId="55" applyFont="1" applyBorder="1" applyAlignment="1">
      <alignment horizontal="center" vertical="center"/>
    </xf>
    <xf numFmtId="0" fontId="1" fillId="0" borderId="1" xfId="55" applyFont="1" applyBorder="1" applyAlignment="1">
      <alignment horizontal="center" vertical="center"/>
    </xf>
    <xf numFmtId="0" fontId="1" fillId="0" borderId="1" xfId="55" applyFont="1" applyBorder="1">
      <alignment vertical="center"/>
    </xf>
    <xf numFmtId="0" fontId="2" fillId="0" borderId="1" xfId="55" applyFont="1" applyBorder="1">
      <alignment vertical="center"/>
    </xf>
    <xf numFmtId="179" fontId="9" fillId="0" borderId="1" xfId="33" applyNumberFormat="1" applyFont="1" applyFill="1" applyBorder="1" applyAlignment="1">
      <alignment horizontal="center" vertical="center" wrapText="1"/>
    </xf>
    <xf numFmtId="176" fontId="9" fillId="2" borderId="1" xfId="33" applyNumberFormat="1" applyFont="1" applyFill="1" applyBorder="1" applyAlignment="1">
      <alignment horizontal="center" vertical="center" wrapText="1"/>
    </xf>
    <xf numFmtId="176" fontId="9" fillId="0" borderId="1" xfId="33" applyNumberFormat="1" applyFont="1" applyFill="1" applyBorder="1" applyAlignment="1">
      <alignment horizontal="center" vertical="center" wrapText="1"/>
    </xf>
    <xf numFmtId="176" fontId="2" fillId="0" borderId="1" xfId="55" applyNumberFormat="1" applyFont="1" applyBorder="1">
      <alignment vertical="center"/>
    </xf>
    <xf numFmtId="0" fontId="10" fillId="0" borderId="1" xfId="55" applyFont="1" applyFill="1" applyBorder="1">
      <alignment vertical="center"/>
    </xf>
    <xf numFmtId="176" fontId="10" fillId="0" borderId="1" xfId="55" applyNumberFormat="1" applyFont="1" applyBorder="1">
      <alignment vertical="center"/>
    </xf>
    <xf numFmtId="0" fontId="2" fillId="0" borderId="1" xfId="55" applyFont="1" applyFill="1" applyBorder="1">
      <alignment vertical="center"/>
    </xf>
    <xf numFmtId="176" fontId="2" fillId="0" borderId="0" xfId="55" applyNumberFormat="1" applyFo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2 2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Sheet2 2 2 2" xfId="20"/>
    <cellStyle name="标题 1" xfId="21" builtinId="16"/>
    <cellStyle name="常规 4 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6 14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百分比 2 14" xfId="54"/>
    <cellStyle name="常规 18" xfId="55"/>
    <cellStyle name="常规 2" xfId="56"/>
    <cellStyle name="常规_建筑工程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tabSelected="1" workbookViewId="0">
      <selection activeCell="K9" sqref="K9:K10"/>
    </sheetView>
  </sheetViews>
  <sheetFormatPr defaultColWidth="8.25" defaultRowHeight="15.75"/>
  <cols>
    <col min="1" max="1" width="6.875" style="3" customWidth="1"/>
    <col min="2" max="2" width="34.625" style="4" customWidth="1"/>
    <col min="3" max="3" width="8.25" style="5"/>
    <col min="4" max="4" width="10.125" style="5" customWidth="1"/>
    <col min="5" max="6" width="11.625" style="5" customWidth="1"/>
    <col min="7" max="7" width="10.5" style="5" customWidth="1"/>
    <col min="8" max="9" width="10.625" style="6" hidden="1" customWidth="1"/>
    <col min="10" max="10" width="8.25" style="7" hidden="1" customWidth="1"/>
    <col min="11" max="11" width="8.5" style="7" customWidth="1"/>
    <col min="12" max="12" width="10.625" style="7" customWidth="1"/>
    <col min="13" max="13" width="11" style="7" customWidth="1"/>
    <col min="14" max="16384" width="8.25" style="7"/>
  </cols>
  <sheetData>
    <row r="1" ht="20.25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20.25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44" t="s">
        <v>2</v>
      </c>
      <c r="L2" s="45"/>
      <c r="M2" s="45"/>
      <c r="N2" s="44" t="s">
        <v>3</v>
      </c>
      <c r="O2" s="45"/>
      <c r="P2" s="45"/>
      <c r="Q2" s="44" t="s">
        <v>4</v>
      </c>
      <c r="R2" s="45"/>
      <c r="S2" s="45"/>
    </row>
    <row r="3" ht="14.25" spans="1:19">
      <c r="A3" s="9" t="s">
        <v>5</v>
      </c>
      <c r="B3" s="10" t="s">
        <v>6</v>
      </c>
      <c r="C3" s="11" t="s">
        <v>7</v>
      </c>
      <c r="D3" s="11" t="s">
        <v>8</v>
      </c>
      <c r="E3" s="11" t="s">
        <v>9</v>
      </c>
      <c r="F3" s="11"/>
      <c r="G3" s="11"/>
      <c r="H3" s="12" t="s">
        <v>10</v>
      </c>
      <c r="I3" s="12"/>
      <c r="J3" s="12"/>
      <c r="K3" s="14" t="s">
        <v>11</v>
      </c>
      <c r="L3" s="14" t="s">
        <v>12</v>
      </c>
      <c r="M3" s="14"/>
      <c r="N3" s="14" t="s">
        <v>11</v>
      </c>
      <c r="O3" s="14" t="s">
        <v>12</v>
      </c>
      <c r="P3" s="14"/>
      <c r="Q3" s="14" t="s">
        <v>11</v>
      </c>
      <c r="R3" s="14" t="s">
        <v>12</v>
      </c>
      <c r="S3" s="14"/>
    </row>
    <row r="4" customHeight="1" spans="1:19">
      <c r="A4" s="9"/>
      <c r="B4" s="13" t="s">
        <v>13</v>
      </c>
      <c r="C4" s="11"/>
      <c r="D4" s="11"/>
      <c r="E4" s="11" t="s">
        <v>14</v>
      </c>
      <c r="F4" s="11" t="s">
        <v>15</v>
      </c>
      <c r="G4" s="11"/>
      <c r="H4" s="12" t="s">
        <v>14</v>
      </c>
      <c r="I4" s="11" t="s">
        <v>15</v>
      </c>
      <c r="J4" s="11"/>
      <c r="K4" s="14"/>
      <c r="L4" s="14" t="s">
        <v>16</v>
      </c>
      <c r="M4" s="14" t="s">
        <v>17</v>
      </c>
      <c r="N4" s="14"/>
      <c r="O4" s="14" t="s">
        <v>16</v>
      </c>
      <c r="P4" s="14" t="s">
        <v>17</v>
      </c>
      <c r="Q4" s="14"/>
      <c r="R4" s="14" t="s">
        <v>16</v>
      </c>
      <c r="S4" s="14" t="s">
        <v>17</v>
      </c>
    </row>
    <row r="5" ht="14.25" spans="1:19">
      <c r="A5" s="9"/>
      <c r="B5" s="13"/>
      <c r="C5" s="11"/>
      <c r="D5" s="11"/>
      <c r="E5" s="11"/>
      <c r="F5" s="14" t="s">
        <v>18</v>
      </c>
      <c r="G5" s="14" t="s">
        <v>19</v>
      </c>
      <c r="H5" s="12"/>
      <c r="I5" s="14" t="s">
        <v>18</v>
      </c>
      <c r="J5" s="14" t="s">
        <v>19</v>
      </c>
      <c r="K5" s="14"/>
      <c r="L5" s="14"/>
      <c r="M5" s="14"/>
      <c r="N5" s="14"/>
      <c r="O5" s="14"/>
      <c r="P5" s="14"/>
      <c r="Q5" s="14"/>
      <c r="R5" s="14"/>
      <c r="S5" s="14"/>
    </row>
    <row r="6" s="1" customFormat="1" spans="1:19">
      <c r="A6" s="15"/>
      <c r="B6" s="13"/>
      <c r="C6" s="11"/>
      <c r="D6" s="11"/>
      <c r="E6" s="13"/>
      <c r="F6" s="16"/>
      <c r="G6" s="16"/>
      <c r="H6" s="17">
        <f>H7+H36+H38+H40</f>
        <v>5844.8697</v>
      </c>
      <c r="I6" s="17" t="e">
        <f>I7+I36+I38+I40</f>
        <v>#VALUE!</v>
      </c>
      <c r="J6" s="17">
        <f>J7+J36+J38+J40</f>
        <v>439.9709</v>
      </c>
      <c r="K6" s="14"/>
      <c r="L6" s="46"/>
      <c r="M6" s="46"/>
      <c r="N6" s="14"/>
      <c r="O6" s="46"/>
      <c r="P6" s="46"/>
      <c r="Q6" s="14"/>
      <c r="R6" s="46"/>
      <c r="S6" s="46"/>
    </row>
    <row r="7" spans="1:19">
      <c r="A7" s="13" t="s">
        <v>20</v>
      </c>
      <c r="B7" s="18" t="s">
        <v>21</v>
      </c>
      <c r="C7" s="13" t="s">
        <v>22</v>
      </c>
      <c r="D7" s="13" t="s">
        <v>22</v>
      </c>
      <c r="E7" s="13" t="s">
        <v>22</v>
      </c>
      <c r="F7" s="13"/>
      <c r="G7" s="13" t="s">
        <v>22</v>
      </c>
      <c r="H7" s="17">
        <f>SUM(H9:H35)</f>
        <v>5418.8697</v>
      </c>
      <c r="I7" s="17" t="e">
        <f>SUM(I9:I35)</f>
        <v>#VALUE!</v>
      </c>
      <c r="J7" s="17">
        <f>SUM(J9:J35)</f>
        <v>424.0709</v>
      </c>
      <c r="K7" s="47"/>
      <c r="L7" s="47"/>
      <c r="M7" s="47"/>
      <c r="N7" s="47"/>
      <c r="O7" s="47"/>
      <c r="P7" s="47"/>
      <c r="Q7" s="47"/>
      <c r="R7" s="47"/>
      <c r="S7" s="47"/>
    </row>
    <row r="8" spans="1:19">
      <c r="A8" s="11">
        <v>1</v>
      </c>
      <c r="B8" s="19" t="s">
        <v>23</v>
      </c>
      <c r="C8" s="13"/>
      <c r="D8" s="13"/>
      <c r="E8" s="13"/>
      <c r="F8" s="13"/>
      <c r="G8" s="13"/>
      <c r="H8" s="12"/>
      <c r="I8" s="12"/>
      <c r="J8" s="12"/>
      <c r="K8" s="47"/>
      <c r="L8" s="47"/>
      <c r="M8" s="47"/>
      <c r="N8" s="47"/>
      <c r="O8" s="47"/>
      <c r="P8" s="47"/>
      <c r="Q8" s="47"/>
      <c r="R8" s="47"/>
      <c r="S8" s="47"/>
    </row>
    <row r="9" customHeight="1" spans="1:19">
      <c r="A9" s="20">
        <v>1.1</v>
      </c>
      <c r="B9" s="19" t="s">
        <v>24</v>
      </c>
      <c r="C9" s="21" t="s">
        <v>25</v>
      </c>
      <c r="D9" s="22">
        <v>27004</v>
      </c>
      <c r="E9" s="20">
        <f>2.3*595</f>
        <v>1368.5</v>
      </c>
      <c r="F9" s="20"/>
      <c r="G9" s="23">
        <v>40</v>
      </c>
      <c r="H9" s="12">
        <f>D9*E9/10000</f>
        <v>3695.4974</v>
      </c>
      <c r="I9" s="12">
        <f>F9*D9/10000</f>
        <v>0</v>
      </c>
      <c r="J9" s="12">
        <f>D9*G9/10000</f>
        <v>108.016</v>
      </c>
      <c r="K9" s="48">
        <v>3690</v>
      </c>
      <c r="L9" s="49">
        <f>E9*K9/10000</f>
        <v>504.9765</v>
      </c>
      <c r="M9" s="49">
        <v>0</v>
      </c>
      <c r="N9" s="48"/>
      <c r="O9" s="50"/>
      <c r="P9" s="50"/>
      <c r="Q9" s="48"/>
      <c r="R9" s="50"/>
      <c r="S9" s="50"/>
    </row>
    <row r="10" customHeight="1" spans="1:19">
      <c r="A10" s="20">
        <v>1.2</v>
      </c>
      <c r="B10" s="19" t="s">
        <v>26</v>
      </c>
      <c r="C10" s="21" t="s">
        <v>25</v>
      </c>
      <c r="D10" s="22">
        <v>10002</v>
      </c>
      <c r="E10" s="20">
        <f>2.3*505</f>
        <v>1161.5</v>
      </c>
      <c r="F10" s="20"/>
      <c r="G10" s="23">
        <v>40</v>
      </c>
      <c r="H10" s="12">
        <f>D10*E10/10000</f>
        <v>1161.7323</v>
      </c>
      <c r="I10" s="12">
        <f>F10*D10/10000</f>
        <v>0</v>
      </c>
      <c r="J10" s="12">
        <f>D10*G10/10000</f>
        <v>40.008</v>
      </c>
      <c r="K10" s="48">
        <v>2574</v>
      </c>
      <c r="L10" s="49">
        <f>E10*K10/10000</f>
        <v>298.9701</v>
      </c>
      <c r="M10" s="49">
        <v>0</v>
      </c>
      <c r="N10" s="48"/>
      <c r="O10" s="50"/>
      <c r="P10" s="50"/>
      <c r="Q10" s="48"/>
      <c r="R10" s="50"/>
      <c r="S10" s="50"/>
    </row>
    <row r="11" customHeight="1" spans="1:19">
      <c r="A11" s="20">
        <v>1.3</v>
      </c>
      <c r="B11" s="19" t="s">
        <v>27</v>
      </c>
      <c r="C11" s="21" t="s">
        <v>25</v>
      </c>
      <c r="D11" s="22">
        <v>16065</v>
      </c>
      <c r="E11" s="20">
        <f>2.3*655</f>
        <v>1506.5</v>
      </c>
      <c r="F11" s="20"/>
      <c r="G11" s="23">
        <v>40</v>
      </c>
      <c r="H11" s="12"/>
      <c r="I11" s="12"/>
      <c r="J11" s="12"/>
      <c r="K11" s="48">
        <f>D11</f>
        <v>16065</v>
      </c>
      <c r="L11" s="49">
        <f>E11*K11/10000</f>
        <v>2420.19225</v>
      </c>
      <c r="M11" s="49"/>
      <c r="N11" s="48"/>
      <c r="O11" s="50"/>
      <c r="P11" s="50"/>
      <c r="Q11" s="48"/>
      <c r="R11" s="50"/>
      <c r="S11" s="50"/>
    </row>
    <row r="12" spans="1:19">
      <c r="A12" s="20">
        <v>1.4</v>
      </c>
      <c r="B12" s="24" t="s">
        <v>28</v>
      </c>
      <c r="C12" s="21" t="s">
        <v>29</v>
      </c>
      <c r="D12" s="22">
        <v>20000</v>
      </c>
      <c r="E12" s="25"/>
      <c r="F12" s="26">
        <v>5</v>
      </c>
      <c r="G12" s="23">
        <v>2</v>
      </c>
      <c r="H12" s="12">
        <f>D12*E12/10000</f>
        <v>0</v>
      </c>
      <c r="I12" s="12">
        <f>F12*D12/10000</f>
        <v>10</v>
      </c>
      <c r="J12" s="12">
        <f>D12*G12/10000</f>
        <v>4</v>
      </c>
      <c r="K12" s="47"/>
      <c r="L12" s="47"/>
      <c r="M12" s="47"/>
      <c r="N12" s="47"/>
      <c r="O12" s="47"/>
      <c r="P12" s="47"/>
      <c r="Q12" s="47"/>
      <c r="R12" s="47"/>
      <c r="S12" s="47"/>
    </row>
    <row r="13" customHeight="1" spans="1:19">
      <c r="A13" s="20">
        <v>1.5</v>
      </c>
      <c r="B13" s="24" t="s">
        <v>30</v>
      </c>
      <c r="C13" s="20" t="s">
        <v>31</v>
      </c>
      <c r="D13" s="22">
        <v>329</v>
      </c>
      <c r="E13" s="25"/>
      <c r="F13" s="20">
        <v>23000</v>
      </c>
      <c r="G13" s="23">
        <v>2800</v>
      </c>
      <c r="H13" s="12">
        <f>D13*E13/10000</f>
        <v>0</v>
      </c>
      <c r="I13" s="12">
        <f>F13*D13/10000</f>
        <v>756.7</v>
      </c>
      <c r="J13" s="12">
        <f>D13*G13/10000</f>
        <v>92.12</v>
      </c>
      <c r="K13" s="47"/>
      <c r="L13" s="47"/>
      <c r="M13" s="47"/>
      <c r="N13" s="47"/>
      <c r="O13" s="47"/>
      <c r="P13" s="47"/>
      <c r="Q13" s="47"/>
      <c r="R13" s="47"/>
      <c r="S13" s="47"/>
    </row>
    <row r="14" spans="1:19">
      <c r="A14" s="11">
        <v>2</v>
      </c>
      <c r="B14" s="19" t="s">
        <v>32</v>
      </c>
      <c r="C14" s="11"/>
      <c r="D14" s="22"/>
      <c r="E14" s="11"/>
      <c r="F14" s="11"/>
      <c r="G14" s="11"/>
      <c r="H14" s="12"/>
      <c r="I14" s="12"/>
      <c r="J14" s="12"/>
      <c r="K14" s="47"/>
      <c r="L14" s="51"/>
      <c r="M14" s="47"/>
      <c r="N14" s="47"/>
      <c r="O14" s="47"/>
      <c r="P14" s="47"/>
      <c r="Q14" s="47"/>
      <c r="R14" s="47"/>
      <c r="S14" s="47"/>
    </row>
    <row r="15" s="2" customFormat="1" spans="1:19">
      <c r="A15" s="20">
        <v>2.1</v>
      </c>
      <c r="B15" s="19" t="s">
        <v>33</v>
      </c>
      <c r="C15" s="21" t="s">
        <v>34</v>
      </c>
      <c r="D15" s="22">
        <v>190</v>
      </c>
      <c r="E15" s="27">
        <v>29560</v>
      </c>
      <c r="F15" s="27"/>
      <c r="G15" s="28">
        <v>650</v>
      </c>
      <c r="H15" s="12">
        <f>D15*E15/10000</f>
        <v>561.64</v>
      </c>
      <c r="I15" s="12">
        <f>F15*D15/10000</f>
        <v>0</v>
      </c>
      <c r="J15" s="12">
        <f>D15*G15/10000</f>
        <v>12.35</v>
      </c>
      <c r="K15" s="52">
        <v>172</v>
      </c>
      <c r="L15" s="53">
        <f>K15*E15/10000</f>
        <v>508.432</v>
      </c>
      <c r="M15" s="54"/>
      <c r="N15" s="54"/>
      <c r="O15" s="54"/>
      <c r="P15" s="54"/>
      <c r="Q15" s="54"/>
      <c r="R15" s="54"/>
      <c r="S15" s="54"/>
    </row>
    <row r="16" spans="1:19">
      <c r="A16" s="11">
        <v>3</v>
      </c>
      <c r="B16" s="10" t="s">
        <v>35</v>
      </c>
      <c r="C16" s="11"/>
      <c r="D16" s="22"/>
      <c r="E16" s="11"/>
      <c r="F16" s="11"/>
      <c r="G16" s="11"/>
      <c r="H16" s="12"/>
      <c r="I16" s="12"/>
      <c r="J16" s="12"/>
      <c r="K16" s="47"/>
      <c r="L16" s="47"/>
      <c r="M16" s="47"/>
      <c r="N16" s="47"/>
      <c r="O16" s="47"/>
      <c r="P16" s="47"/>
      <c r="Q16" s="47"/>
      <c r="R16" s="47"/>
      <c r="S16" s="47"/>
    </row>
    <row r="17" spans="1:19">
      <c r="A17" s="29">
        <v>3.1</v>
      </c>
      <c r="B17" s="10" t="s">
        <v>36</v>
      </c>
      <c r="C17" s="29" t="s">
        <v>37</v>
      </c>
      <c r="D17" s="22">
        <v>180</v>
      </c>
      <c r="E17" s="29"/>
      <c r="F17" s="29">
        <v>4000</v>
      </c>
      <c r="G17" s="30">
        <v>3000</v>
      </c>
      <c r="H17" s="12">
        <f>D17*E17/10000</f>
        <v>0</v>
      </c>
      <c r="I17" s="12">
        <f>F17*D17/10000</f>
        <v>72</v>
      </c>
      <c r="J17" s="12">
        <f>D17*G17/10000</f>
        <v>54</v>
      </c>
      <c r="K17" s="47"/>
      <c r="L17" s="47"/>
      <c r="M17" s="47"/>
      <c r="N17" s="47"/>
      <c r="O17" s="47"/>
      <c r="P17" s="47"/>
      <c r="Q17" s="47"/>
      <c r="R17" s="47"/>
      <c r="S17" s="47"/>
    </row>
    <row r="18" spans="1:19">
      <c r="A18" s="29">
        <v>3.4</v>
      </c>
      <c r="B18" s="10" t="s">
        <v>38</v>
      </c>
      <c r="C18" s="29" t="s">
        <v>39</v>
      </c>
      <c r="D18" s="22">
        <v>15.9</v>
      </c>
      <c r="E18" s="29"/>
      <c r="F18" s="29">
        <v>262558</v>
      </c>
      <c r="G18" s="30">
        <v>8481</v>
      </c>
      <c r="H18" s="12">
        <f>D18*E18/10000</f>
        <v>0</v>
      </c>
      <c r="I18" s="12">
        <f>F18*D18/10000</f>
        <v>417.46722</v>
      </c>
      <c r="J18" s="12">
        <f>D18*G18/10000</f>
        <v>13.48479</v>
      </c>
      <c r="K18" s="47"/>
      <c r="L18" s="47"/>
      <c r="M18" s="47"/>
      <c r="N18" s="47"/>
      <c r="O18" s="47"/>
      <c r="P18" s="47"/>
      <c r="Q18" s="47"/>
      <c r="R18" s="47"/>
      <c r="S18" s="47"/>
    </row>
    <row r="19" spans="1:19">
      <c r="A19" s="29">
        <v>3.5</v>
      </c>
      <c r="B19" s="10" t="s">
        <v>40</v>
      </c>
      <c r="C19" s="29" t="s">
        <v>39</v>
      </c>
      <c r="D19" s="22">
        <v>6.5</v>
      </c>
      <c r="E19" s="29"/>
      <c r="F19" s="29">
        <v>361000</v>
      </c>
      <c r="G19" s="30">
        <v>8481</v>
      </c>
      <c r="H19" s="12">
        <f>D19*E19/10000</f>
        <v>0</v>
      </c>
      <c r="I19" s="12">
        <f>F19*D19/10000</f>
        <v>234.65</v>
      </c>
      <c r="J19" s="12">
        <f t="shared" ref="J19:J25" si="0">D19*G19/10000</f>
        <v>5.51265</v>
      </c>
      <c r="K19" s="47"/>
      <c r="L19" s="47"/>
      <c r="M19" s="47"/>
      <c r="N19" s="47"/>
      <c r="O19" s="47"/>
      <c r="P19" s="47"/>
      <c r="Q19" s="47"/>
      <c r="R19" s="47"/>
      <c r="S19" s="47"/>
    </row>
    <row r="20" spans="1:19">
      <c r="A20" s="29">
        <v>3.6</v>
      </c>
      <c r="B20" s="10" t="s">
        <v>41</v>
      </c>
      <c r="C20" s="29" t="s">
        <v>39</v>
      </c>
      <c r="D20" s="22">
        <v>6.5</v>
      </c>
      <c r="E20" s="29"/>
      <c r="F20" s="29">
        <v>430000</v>
      </c>
      <c r="G20" s="30">
        <v>8481</v>
      </c>
      <c r="H20" s="12">
        <f>D20*E20/10000</f>
        <v>0</v>
      </c>
      <c r="I20" s="12">
        <f>F20*D20/10000</f>
        <v>279.5</v>
      </c>
      <c r="J20" s="12">
        <f t="shared" si="0"/>
        <v>5.51265</v>
      </c>
      <c r="K20" s="47"/>
      <c r="L20" s="47"/>
      <c r="M20" s="47"/>
      <c r="N20" s="47"/>
      <c r="O20" s="47"/>
      <c r="P20" s="47"/>
      <c r="Q20" s="47"/>
      <c r="R20" s="47"/>
      <c r="S20" s="47"/>
    </row>
    <row r="21" spans="1:19">
      <c r="A21" s="29">
        <v>3.7</v>
      </c>
      <c r="B21" s="10" t="s">
        <v>42</v>
      </c>
      <c r="C21" s="29" t="s">
        <v>39</v>
      </c>
      <c r="D21" s="22">
        <v>2.5</v>
      </c>
      <c r="E21" s="29"/>
      <c r="F21" s="29">
        <v>532000</v>
      </c>
      <c r="G21" s="30">
        <v>9010</v>
      </c>
      <c r="H21" s="12">
        <f>D21*E21/10000</f>
        <v>0</v>
      </c>
      <c r="I21" s="12">
        <f>F21*D21/10000</f>
        <v>133</v>
      </c>
      <c r="J21" s="12">
        <f t="shared" si="0"/>
        <v>2.2525</v>
      </c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A22" s="29">
        <v>3.8</v>
      </c>
      <c r="B22" s="19" t="s">
        <v>43</v>
      </c>
      <c r="C22" s="14" t="s">
        <v>37</v>
      </c>
      <c r="D22" s="11">
        <v>5</v>
      </c>
      <c r="E22" s="11"/>
      <c r="F22" s="31">
        <v>30000</v>
      </c>
      <c r="G22" s="31">
        <v>1810</v>
      </c>
      <c r="H22" s="12">
        <f>E22*D22/10000</f>
        <v>0</v>
      </c>
      <c r="I22" s="12">
        <f>D22*F22/10000</f>
        <v>15</v>
      </c>
      <c r="J22" s="12">
        <f t="shared" si="0"/>
        <v>0.905</v>
      </c>
      <c r="K22" s="47"/>
      <c r="L22" s="47"/>
      <c r="M22" s="47"/>
      <c r="N22" s="47"/>
      <c r="O22" s="47"/>
      <c r="P22" s="47"/>
      <c r="Q22" s="47"/>
      <c r="R22" s="47"/>
      <c r="S22" s="47"/>
    </row>
    <row r="23" spans="1:19">
      <c r="A23" s="29">
        <v>3.9</v>
      </c>
      <c r="B23" s="19" t="s">
        <v>44</v>
      </c>
      <c r="C23" s="14" t="s">
        <v>37</v>
      </c>
      <c r="D23" s="11">
        <v>4</v>
      </c>
      <c r="E23" s="11"/>
      <c r="F23" s="31">
        <v>40000</v>
      </c>
      <c r="G23" s="31">
        <v>1810</v>
      </c>
      <c r="H23" s="12">
        <f t="shared" ref="H23:H25" si="1">E23*D23/10000</f>
        <v>0</v>
      </c>
      <c r="I23" s="12">
        <f t="shared" ref="I23:I25" si="2">D23*F23/10000</f>
        <v>16</v>
      </c>
      <c r="J23" s="12">
        <f t="shared" si="0"/>
        <v>0.724</v>
      </c>
      <c r="K23" s="47"/>
      <c r="L23" s="47"/>
      <c r="M23" s="47"/>
      <c r="N23" s="47"/>
      <c r="O23" s="47"/>
      <c r="P23" s="47"/>
      <c r="Q23" s="47"/>
      <c r="R23" s="47"/>
      <c r="S23" s="47"/>
    </row>
    <row r="24" spans="1:19">
      <c r="A24" s="32">
        <v>3.1</v>
      </c>
      <c r="B24" s="19" t="s">
        <v>45</v>
      </c>
      <c r="C24" s="14" t="s">
        <v>37</v>
      </c>
      <c r="D24" s="11">
        <v>3</v>
      </c>
      <c r="E24" s="11"/>
      <c r="F24" s="31">
        <v>44000</v>
      </c>
      <c r="G24" s="31">
        <v>1810</v>
      </c>
      <c r="H24" s="12">
        <f t="shared" si="1"/>
        <v>0</v>
      </c>
      <c r="I24" s="12">
        <f t="shared" si="2"/>
        <v>13.2</v>
      </c>
      <c r="J24" s="12">
        <f t="shared" si="0"/>
        <v>0.543</v>
      </c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A25" s="29">
        <v>3.11</v>
      </c>
      <c r="B25" s="19" t="s">
        <v>46</v>
      </c>
      <c r="C25" s="14" t="s">
        <v>37</v>
      </c>
      <c r="D25" s="11">
        <v>1</v>
      </c>
      <c r="E25" s="11"/>
      <c r="F25" s="31">
        <v>59000</v>
      </c>
      <c r="G25" s="31">
        <v>1810</v>
      </c>
      <c r="H25" s="12">
        <f t="shared" si="1"/>
        <v>0</v>
      </c>
      <c r="I25" s="12">
        <f t="shared" si="2"/>
        <v>5.9</v>
      </c>
      <c r="J25" s="12">
        <f t="shared" si="0"/>
        <v>0.181</v>
      </c>
      <c r="K25" s="47"/>
      <c r="L25" s="47"/>
      <c r="M25" s="47"/>
      <c r="N25" s="47"/>
      <c r="O25" s="47"/>
      <c r="P25" s="47"/>
      <c r="Q25" s="47"/>
      <c r="R25" s="47"/>
      <c r="S25" s="47"/>
    </row>
    <row r="26" customHeight="1" spans="1:19">
      <c r="A26" s="11">
        <v>4</v>
      </c>
      <c r="B26" s="19" t="s">
        <v>47</v>
      </c>
      <c r="C26" s="29"/>
      <c r="D26" s="22"/>
      <c r="E26" s="33"/>
      <c r="F26" s="29"/>
      <c r="G26" s="33"/>
      <c r="H26" s="28"/>
      <c r="I26" s="28"/>
      <c r="J26" s="28"/>
      <c r="K26" s="47"/>
      <c r="L26" s="47"/>
      <c r="M26" s="47"/>
      <c r="N26" s="47"/>
      <c r="O26" s="47"/>
      <c r="P26" s="47"/>
      <c r="Q26" s="47"/>
      <c r="R26" s="47"/>
      <c r="S26" s="47"/>
    </row>
    <row r="27" customHeight="1" spans="1:19">
      <c r="A27" s="11">
        <v>4.1</v>
      </c>
      <c r="B27" s="10" t="s">
        <v>48</v>
      </c>
      <c r="C27" s="29" t="s">
        <v>37</v>
      </c>
      <c r="D27" s="22">
        <v>3.8</v>
      </c>
      <c r="E27" s="29"/>
      <c r="F27" s="29">
        <v>9840</v>
      </c>
      <c r="G27" s="29">
        <f>F27*0.15</f>
        <v>1476</v>
      </c>
      <c r="H27" s="12">
        <f>D27*E27/10000</f>
        <v>0</v>
      </c>
      <c r="I27" s="12">
        <f>F27*D27/10000</f>
        <v>3.7392</v>
      </c>
      <c r="J27" s="12">
        <f>D27*G27/10000</f>
        <v>0.56088</v>
      </c>
      <c r="K27" s="47"/>
      <c r="L27" s="47"/>
      <c r="M27" s="47"/>
      <c r="N27" s="47"/>
      <c r="O27" s="47"/>
      <c r="P27" s="47"/>
      <c r="Q27" s="47"/>
      <c r="R27" s="47"/>
      <c r="S27" s="47"/>
    </row>
    <row r="28" spans="1:19">
      <c r="A28" s="11">
        <v>4.2</v>
      </c>
      <c r="B28" s="10" t="s">
        <v>49</v>
      </c>
      <c r="C28" s="29" t="s">
        <v>37</v>
      </c>
      <c r="D28" s="22">
        <v>10.2</v>
      </c>
      <c r="E28" s="29"/>
      <c r="F28" s="29">
        <v>5310</v>
      </c>
      <c r="G28" s="29">
        <f>F28*0.15</f>
        <v>796.5</v>
      </c>
      <c r="H28" s="12">
        <f t="shared" ref="H28:H35" si="3">D28*E28/10000</f>
        <v>0</v>
      </c>
      <c r="I28" s="12">
        <f t="shared" ref="I28:I35" si="4">F28*D28/10000</f>
        <v>5.4162</v>
      </c>
      <c r="J28" s="12">
        <f t="shared" ref="J28:J35" si="5">D28*G28/10000</f>
        <v>0.81243</v>
      </c>
      <c r="K28" s="47"/>
      <c r="L28" s="47"/>
      <c r="M28" s="47"/>
      <c r="N28" s="47"/>
      <c r="O28" s="47"/>
      <c r="P28" s="47"/>
      <c r="Q28" s="47"/>
      <c r="R28" s="47"/>
      <c r="S28" s="47"/>
    </row>
    <row r="29" spans="1:19">
      <c r="A29" s="11">
        <v>4.3</v>
      </c>
      <c r="B29" s="34" t="s">
        <v>50</v>
      </c>
      <c r="C29" s="29" t="s">
        <v>37</v>
      </c>
      <c r="D29" s="35">
        <v>75</v>
      </c>
      <c r="E29" s="29"/>
      <c r="F29" s="29">
        <v>7840</v>
      </c>
      <c r="G29" s="29">
        <f>F29*0.15</f>
        <v>1176</v>
      </c>
      <c r="H29" s="12">
        <f t="shared" si="3"/>
        <v>0</v>
      </c>
      <c r="I29" s="12">
        <f t="shared" si="4"/>
        <v>58.8</v>
      </c>
      <c r="J29" s="12">
        <f t="shared" si="5"/>
        <v>8.82</v>
      </c>
      <c r="K29" s="47"/>
      <c r="L29" s="47"/>
      <c r="M29" s="47"/>
      <c r="N29" s="47"/>
      <c r="O29" s="47"/>
      <c r="P29" s="47"/>
      <c r="Q29" s="47"/>
      <c r="R29" s="47"/>
      <c r="S29" s="47"/>
    </row>
    <row r="30" spans="1:19">
      <c r="A30" s="11">
        <v>5</v>
      </c>
      <c r="B30" s="10" t="s">
        <v>51</v>
      </c>
      <c r="C30" s="29"/>
      <c r="D30" s="22"/>
      <c r="E30" s="29"/>
      <c r="F30" s="29"/>
      <c r="G30" s="29"/>
      <c r="H30" s="28"/>
      <c r="I30" s="28"/>
      <c r="J30" s="12"/>
      <c r="K30" s="47"/>
      <c r="L30" s="47"/>
      <c r="M30" s="47"/>
      <c r="N30" s="47"/>
      <c r="O30" s="47"/>
      <c r="P30" s="47"/>
      <c r="Q30" s="47"/>
      <c r="R30" s="47"/>
      <c r="S30" s="47"/>
    </row>
    <row r="31" spans="1:19">
      <c r="A31" s="11">
        <v>5.1</v>
      </c>
      <c r="B31" s="10" t="s">
        <v>52</v>
      </c>
      <c r="C31" s="29" t="s">
        <v>37</v>
      </c>
      <c r="D31" s="22">
        <v>5</v>
      </c>
      <c r="E31" s="29"/>
      <c r="F31" s="29">
        <v>20000</v>
      </c>
      <c r="G31" s="36">
        <v>18300</v>
      </c>
      <c r="H31" s="12">
        <f t="shared" si="3"/>
        <v>0</v>
      </c>
      <c r="I31" s="12">
        <f t="shared" si="4"/>
        <v>10</v>
      </c>
      <c r="J31" s="12">
        <f t="shared" si="5"/>
        <v>9.15</v>
      </c>
      <c r="K31" s="47"/>
      <c r="L31" s="47"/>
      <c r="M31" s="47"/>
      <c r="N31" s="47"/>
      <c r="O31" s="47"/>
      <c r="P31" s="47"/>
      <c r="Q31" s="47"/>
      <c r="R31" s="47"/>
      <c r="S31" s="47"/>
    </row>
    <row r="32" spans="1:19">
      <c r="A32" s="11">
        <v>5.2</v>
      </c>
      <c r="B32" s="10" t="s">
        <v>53</v>
      </c>
      <c r="C32" s="29" t="s">
        <v>37</v>
      </c>
      <c r="D32" s="22">
        <v>3</v>
      </c>
      <c r="E32" s="29"/>
      <c r="F32" s="29">
        <v>21000</v>
      </c>
      <c r="G32" s="36">
        <v>18300</v>
      </c>
      <c r="H32" s="12">
        <f t="shared" si="3"/>
        <v>0</v>
      </c>
      <c r="I32" s="12">
        <f t="shared" si="4"/>
        <v>6.3</v>
      </c>
      <c r="J32" s="12">
        <f t="shared" si="5"/>
        <v>5.49</v>
      </c>
      <c r="K32" s="47"/>
      <c r="L32" s="47"/>
      <c r="M32" s="47"/>
      <c r="N32" s="47"/>
      <c r="O32" s="47"/>
      <c r="P32" s="47"/>
      <c r="Q32" s="47"/>
      <c r="R32" s="47"/>
      <c r="S32" s="47"/>
    </row>
    <row r="33" spans="1:19">
      <c r="A33" s="11">
        <v>5.3</v>
      </c>
      <c r="B33" s="10" t="s">
        <v>54</v>
      </c>
      <c r="C33" s="29" t="s">
        <v>37</v>
      </c>
      <c r="D33" s="22">
        <v>2</v>
      </c>
      <c r="E33" s="29"/>
      <c r="F33" s="29" t="s">
        <v>55</v>
      </c>
      <c r="G33" s="36">
        <v>28300</v>
      </c>
      <c r="H33" s="12">
        <f t="shared" si="3"/>
        <v>0</v>
      </c>
      <c r="I33" s="12" t="e">
        <f t="shared" si="4"/>
        <v>#VALUE!</v>
      </c>
      <c r="J33" s="12">
        <f t="shared" si="5"/>
        <v>5.66</v>
      </c>
      <c r="K33" s="47"/>
      <c r="L33" s="47"/>
      <c r="M33" s="47"/>
      <c r="N33" s="47"/>
      <c r="O33" s="47"/>
      <c r="P33" s="47"/>
      <c r="Q33" s="47"/>
      <c r="R33" s="47"/>
      <c r="S33" s="47"/>
    </row>
    <row r="34" spans="1:19">
      <c r="A34" s="29">
        <v>6</v>
      </c>
      <c r="B34" s="37" t="s">
        <v>56</v>
      </c>
      <c r="C34" s="38" t="s">
        <v>57</v>
      </c>
      <c r="D34" s="29">
        <v>1</v>
      </c>
      <c r="E34" s="29"/>
      <c r="F34" s="29"/>
      <c r="G34" s="29">
        <v>89680</v>
      </c>
      <c r="H34" s="12">
        <f t="shared" si="3"/>
        <v>0</v>
      </c>
      <c r="I34" s="12">
        <f t="shared" si="4"/>
        <v>0</v>
      </c>
      <c r="J34" s="12">
        <f t="shared" si="5"/>
        <v>8.968</v>
      </c>
      <c r="K34" s="47"/>
      <c r="L34" s="47"/>
      <c r="M34" s="47"/>
      <c r="N34" s="47"/>
      <c r="O34" s="47"/>
      <c r="P34" s="47"/>
      <c r="Q34" s="47"/>
      <c r="R34" s="47"/>
      <c r="S34" s="47"/>
    </row>
    <row r="35" spans="1:19">
      <c r="A35" s="29">
        <v>7</v>
      </c>
      <c r="B35" s="37" t="s">
        <v>58</v>
      </c>
      <c r="C35" s="29" t="s">
        <v>37</v>
      </c>
      <c r="D35" s="29">
        <v>45</v>
      </c>
      <c r="E35" s="29"/>
      <c r="F35" s="29">
        <v>10000</v>
      </c>
      <c r="G35" s="29">
        <v>10000</v>
      </c>
      <c r="H35" s="12">
        <f t="shared" si="3"/>
        <v>0</v>
      </c>
      <c r="I35" s="12">
        <f t="shared" si="4"/>
        <v>45</v>
      </c>
      <c r="J35" s="12">
        <f t="shared" si="5"/>
        <v>45</v>
      </c>
      <c r="K35" s="47"/>
      <c r="L35" s="47"/>
      <c r="M35" s="47"/>
      <c r="N35" s="47"/>
      <c r="O35" s="47"/>
      <c r="P35" s="47"/>
      <c r="Q35" s="47"/>
      <c r="R35" s="47"/>
      <c r="S35" s="47"/>
    </row>
    <row r="36" spans="1:19">
      <c r="A36" s="13" t="s">
        <v>59</v>
      </c>
      <c r="B36" s="39" t="s">
        <v>60</v>
      </c>
      <c r="C36" s="11" t="s">
        <v>61</v>
      </c>
      <c r="D36" s="11"/>
      <c r="E36" s="29" t="s">
        <v>22</v>
      </c>
      <c r="F36" s="29"/>
      <c r="G36" s="29"/>
      <c r="H36" s="17">
        <f>SUM(H37:H37)</f>
        <v>371</v>
      </c>
      <c r="I36" s="17">
        <f>SUM(I37:I37)</f>
        <v>0</v>
      </c>
      <c r="J36" s="17">
        <f>SUM(J37:J37)</f>
        <v>10.6</v>
      </c>
      <c r="K36" s="47"/>
      <c r="L36" s="47"/>
      <c r="M36" s="47"/>
      <c r="N36" s="47"/>
      <c r="O36" s="47"/>
      <c r="P36" s="47"/>
      <c r="Q36" s="47"/>
      <c r="R36" s="47"/>
      <c r="S36" s="47"/>
    </row>
    <row r="37" spans="1:19">
      <c r="A37" s="11">
        <v>2.1</v>
      </c>
      <c r="B37" s="19" t="s">
        <v>62</v>
      </c>
      <c r="C37" s="14" t="s">
        <v>29</v>
      </c>
      <c r="D37" s="33">
        <v>53</v>
      </c>
      <c r="E37" s="29">
        <v>70000</v>
      </c>
      <c r="F37" s="29"/>
      <c r="G37" s="29">
        <v>2000</v>
      </c>
      <c r="H37" s="12">
        <f>E37*D37/10000</f>
        <v>371</v>
      </c>
      <c r="I37" s="12"/>
      <c r="J37" s="12">
        <f>G37*D37/10000</f>
        <v>10.6</v>
      </c>
      <c r="K37" s="47"/>
      <c r="L37" s="47"/>
      <c r="M37" s="47"/>
      <c r="N37" s="47"/>
      <c r="O37" s="47"/>
      <c r="P37" s="47"/>
      <c r="Q37" s="47"/>
      <c r="R37" s="47"/>
      <c r="S37" s="47"/>
    </row>
    <row r="38" spans="1:19">
      <c r="A38" s="13" t="s">
        <v>63</v>
      </c>
      <c r="B38" s="18" t="s">
        <v>64</v>
      </c>
      <c r="C38" s="13" t="s">
        <v>22</v>
      </c>
      <c r="D38" s="13"/>
      <c r="E38" s="29" t="s">
        <v>22</v>
      </c>
      <c r="F38" s="29"/>
      <c r="G38" s="29" t="s">
        <v>22</v>
      </c>
      <c r="H38" s="17">
        <f>SUM(H39:H39)</f>
        <v>15</v>
      </c>
      <c r="I38" s="17">
        <f>SUM(I39:I39)</f>
        <v>0</v>
      </c>
      <c r="J38" s="17">
        <f>SUM(J39:J39)</f>
        <v>5</v>
      </c>
      <c r="K38" s="47"/>
      <c r="L38" s="47"/>
      <c r="M38" s="47"/>
      <c r="N38" s="47"/>
      <c r="O38" s="47"/>
      <c r="P38" s="47"/>
      <c r="Q38" s="47"/>
      <c r="R38" s="47"/>
      <c r="S38" s="47"/>
    </row>
    <row r="39" spans="1:19">
      <c r="A39" s="11">
        <v>3.1</v>
      </c>
      <c r="B39" s="19" t="s">
        <v>65</v>
      </c>
      <c r="C39" s="14" t="s">
        <v>66</v>
      </c>
      <c r="D39" s="11">
        <v>1</v>
      </c>
      <c r="E39" s="11">
        <v>150000</v>
      </c>
      <c r="F39" s="11"/>
      <c r="G39" s="11">
        <v>50000</v>
      </c>
      <c r="H39" s="12">
        <f>E39*D39/10000</f>
        <v>15</v>
      </c>
      <c r="I39" s="12"/>
      <c r="J39" s="12">
        <f>G39*D39/10000</f>
        <v>5</v>
      </c>
      <c r="K39" s="47"/>
      <c r="L39" s="47"/>
      <c r="M39" s="47"/>
      <c r="N39" s="47"/>
      <c r="O39" s="47"/>
      <c r="P39" s="47"/>
      <c r="Q39" s="47"/>
      <c r="R39" s="47"/>
      <c r="S39" s="47"/>
    </row>
    <row r="40" spans="1:19">
      <c r="A40" s="16" t="s">
        <v>67</v>
      </c>
      <c r="B40" s="18" t="s">
        <v>68</v>
      </c>
      <c r="C40" s="13" t="s">
        <v>22</v>
      </c>
      <c r="D40" s="11"/>
      <c r="E40" s="13" t="s">
        <v>22</v>
      </c>
      <c r="F40" s="13"/>
      <c r="G40" s="17" t="s">
        <v>22</v>
      </c>
      <c r="H40" s="40">
        <f>SUM(H41:H42)</f>
        <v>40</v>
      </c>
      <c r="I40" s="40">
        <f>SUM(I41:I42)</f>
        <v>0</v>
      </c>
      <c r="J40" s="40">
        <f>SUM(J41:J42)</f>
        <v>0.3</v>
      </c>
      <c r="K40" s="47"/>
      <c r="L40" s="47"/>
      <c r="M40" s="47"/>
      <c r="N40" s="47"/>
      <c r="O40" s="47"/>
      <c r="P40" s="47"/>
      <c r="Q40" s="47"/>
      <c r="R40" s="47"/>
      <c r="S40" s="47"/>
    </row>
    <row r="41" spans="1:19">
      <c r="A41" s="11">
        <v>4.1</v>
      </c>
      <c r="B41" s="19" t="s">
        <v>69</v>
      </c>
      <c r="C41" s="14" t="s">
        <v>57</v>
      </c>
      <c r="D41" s="11">
        <v>20</v>
      </c>
      <c r="E41" s="11">
        <v>20000</v>
      </c>
      <c r="F41" s="41"/>
      <c r="G41" s="31">
        <v>150</v>
      </c>
      <c r="H41" s="12">
        <f>E41*D41/10000</f>
        <v>40</v>
      </c>
      <c r="I41" s="12"/>
      <c r="J41" s="12">
        <f>D41*G41/10000</f>
        <v>0.3</v>
      </c>
      <c r="K41" s="47"/>
      <c r="L41" s="47"/>
      <c r="M41" s="47"/>
      <c r="N41" s="47"/>
      <c r="O41" s="47"/>
      <c r="P41" s="47"/>
      <c r="Q41" s="47"/>
      <c r="R41" s="47"/>
      <c r="S41" s="47"/>
    </row>
    <row r="42" spans="1:19">
      <c r="A42" s="11"/>
      <c r="B42" s="19"/>
      <c r="C42" s="14"/>
      <c r="D42" s="11"/>
      <c r="E42" s="11"/>
      <c r="F42" s="33"/>
      <c r="G42" s="33"/>
      <c r="H42" s="12"/>
      <c r="I42" s="12"/>
      <c r="J42" s="12"/>
      <c r="K42" s="47"/>
      <c r="L42" s="47"/>
      <c r="M42" s="47"/>
      <c r="N42" s="47"/>
      <c r="O42" s="47"/>
      <c r="P42" s="47"/>
      <c r="Q42" s="47"/>
      <c r="R42" s="47"/>
      <c r="S42" s="47"/>
    </row>
    <row r="43" spans="6:11">
      <c r="F43" s="42"/>
      <c r="K43" s="55"/>
    </row>
    <row r="44" spans="6:6">
      <c r="F44" s="42"/>
    </row>
    <row r="45" spans="3:6">
      <c r="C45" s="43"/>
      <c r="F45" s="42"/>
    </row>
    <row r="46" spans="6:6">
      <c r="F46" s="42"/>
    </row>
    <row r="47" spans="6:6">
      <c r="F47" s="42"/>
    </row>
    <row r="48" spans="6:6">
      <c r="F48" s="42"/>
    </row>
    <row r="49" spans="6:6">
      <c r="F49" s="42"/>
    </row>
    <row r="50" spans="6:6">
      <c r="F50" s="42"/>
    </row>
    <row r="51" spans="6:6">
      <c r="F51" s="42"/>
    </row>
  </sheetData>
  <mergeCells count="26">
    <mergeCell ref="A1:S1"/>
    <mergeCell ref="A2:J2"/>
    <mergeCell ref="K2:M2"/>
    <mergeCell ref="N2:P2"/>
    <mergeCell ref="Q2:S2"/>
    <mergeCell ref="E3:G3"/>
    <mergeCell ref="H3:J3"/>
    <mergeCell ref="L3:M3"/>
    <mergeCell ref="O3:P3"/>
    <mergeCell ref="R3:S3"/>
    <mergeCell ref="F4:G4"/>
    <mergeCell ref="I4:J4"/>
    <mergeCell ref="B4:B6"/>
    <mergeCell ref="C3:C6"/>
    <mergeCell ref="D3:D6"/>
    <mergeCell ref="E4:E5"/>
    <mergeCell ref="H4:H5"/>
    <mergeCell ref="K3:K6"/>
    <mergeCell ref="L4:L5"/>
    <mergeCell ref="M4:M5"/>
    <mergeCell ref="N3:N6"/>
    <mergeCell ref="O4:O5"/>
    <mergeCell ref="P4:P5"/>
    <mergeCell ref="Q3:Q6"/>
    <mergeCell ref="R4:R5"/>
    <mergeCell ref="S4:S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设备及安装工程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2022-06-21T13:02:08Z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