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86153\Desktop\钦州项目资料\监理周报、月报\周报\"/>
    </mc:Choice>
  </mc:AlternateContent>
  <xr:revisionPtr revIDLastSave="0" documentId="13_ncr:1_{5DDB7321-C08D-4894-B61C-9A3B5F576D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施工月报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J53" i="1"/>
  <c r="I52" i="1"/>
  <c r="J49" i="1"/>
  <c r="J51" i="1"/>
  <c r="J50" i="1"/>
  <c r="J48" i="1"/>
  <c r="J47" i="1"/>
  <c r="F18" i="1"/>
  <c r="F17" i="1"/>
  <c r="F16" i="1"/>
  <c r="I47" i="1"/>
  <c r="F38" i="1"/>
  <c r="C42" i="1" l="1"/>
  <c r="H38" i="1" l="1"/>
  <c r="H39" i="1" l="1"/>
  <c r="I48" i="1" l="1"/>
  <c r="C16" i="1"/>
  <c r="H16" i="1" s="1"/>
  <c r="F40" i="1"/>
  <c r="F42" i="1" s="1"/>
  <c r="H40" i="1" l="1"/>
  <c r="H42" i="1"/>
  <c r="I50" i="1"/>
  <c r="I51" i="1"/>
  <c r="I53" i="1"/>
  <c r="I49" i="1"/>
  <c r="H26" i="1"/>
  <c r="H27" i="1"/>
  <c r="H28" i="1"/>
  <c r="H29" i="1"/>
  <c r="H30" i="1"/>
  <c r="H31" i="1"/>
  <c r="H32" i="1"/>
  <c r="H33" i="1"/>
  <c r="H34" i="1"/>
  <c r="H35" i="1"/>
  <c r="H25" i="1"/>
  <c r="H23" i="1"/>
  <c r="H21" i="1"/>
  <c r="H22" i="1"/>
  <c r="H20" i="1"/>
  <c r="H18" i="1"/>
  <c r="H17" i="1"/>
</calcChain>
</file>

<file path=xl/sharedStrings.xml><?xml version="1.0" encoding="utf-8"?>
<sst xmlns="http://schemas.openxmlformats.org/spreadsheetml/2006/main" count="131" uniqueCount="107">
  <si>
    <t>业主单位</t>
  </si>
  <si>
    <t>施工单位</t>
  </si>
  <si>
    <t>常州正衡电力工程监理有限公司</t>
  </si>
  <si>
    <t>安徽中建富华能源建设有限公司</t>
  </si>
  <si>
    <t>钦州康熙岭渔光一体光伏电站（四期）一标段</t>
    <phoneticPr fontId="1" type="noConversion"/>
  </si>
  <si>
    <t>项目名称</t>
  </si>
  <si>
    <t>分项工程</t>
  </si>
  <si>
    <t>单位</t>
  </si>
  <si>
    <t>累计完成比例</t>
  </si>
  <si>
    <t>备注</t>
  </si>
  <si>
    <t>一、场区土建工程</t>
    <phoneticPr fontId="1" type="noConversion"/>
  </si>
  <si>
    <t>根</t>
    <phoneticPr fontId="1" type="noConversion"/>
  </si>
  <si>
    <t>二、场区机电安装工程</t>
    <phoneticPr fontId="1" type="noConversion"/>
  </si>
  <si>
    <t>3*21支架安装</t>
    <phoneticPr fontId="1" type="noConversion"/>
  </si>
  <si>
    <t>组</t>
    <phoneticPr fontId="1" type="noConversion"/>
  </si>
  <si>
    <t>块</t>
    <phoneticPr fontId="1" type="noConversion"/>
  </si>
  <si>
    <t>三、场区电气工程</t>
    <phoneticPr fontId="1" type="noConversion"/>
  </si>
  <si>
    <t>逆变器安装</t>
  </si>
  <si>
    <t>台</t>
    <phoneticPr fontId="1" type="noConversion"/>
  </si>
  <si>
    <t>米</t>
    <phoneticPr fontId="1" type="noConversion"/>
  </si>
  <si>
    <t>逆变器4㎡电缆放线</t>
  </si>
  <si>
    <t>逆变器4㎡电缆接线</t>
  </si>
  <si>
    <t>逆变器120m²电缆接线</t>
  </si>
  <si>
    <t>低压3*120放线</t>
  </si>
  <si>
    <t>300*200桥架安装</t>
  </si>
  <si>
    <t>500*200桥架安装</t>
  </si>
  <si>
    <t>环网接地</t>
  </si>
  <si>
    <t>箱变接线</t>
  </si>
  <si>
    <t>五、材料到货情况：</t>
    <phoneticPr fontId="1" type="noConversion"/>
  </si>
  <si>
    <t>PHC-300-AB-70-6管桩</t>
    <phoneticPr fontId="1" type="noConversion"/>
  </si>
  <si>
    <t>PHC-300-AB-70-8管桩</t>
    <phoneticPr fontId="1" type="noConversion"/>
  </si>
  <si>
    <t>工程项目</t>
  </si>
  <si>
    <t>桩基施工计划</t>
  </si>
  <si>
    <t>现场管桩进场计划（8米）</t>
  </si>
  <si>
    <t>光伏支架安装计划</t>
  </si>
  <si>
    <t>光伏支架进场计划</t>
  </si>
  <si>
    <t>光伏组件进场计划</t>
  </si>
  <si>
    <t>光伏组件安装计划</t>
  </si>
  <si>
    <t>总工程量</t>
    <phoneticPr fontId="1" type="noConversion"/>
  </si>
  <si>
    <t>天气/最低温度-最高温度（℃）</t>
    <phoneticPr fontId="1" type="noConversion"/>
  </si>
  <si>
    <t>钦州通威惠金新能源有限公司</t>
    <phoneticPr fontId="1" type="noConversion"/>
  </si>
  <si>
    <t>备注</t>
    <phoneticPr fontId="1" type="noConversion"/>
  </si>
  <si>
    <t>管理人员</t>
    <phoneticPr fontId="1" type="noConversion"/>
  </si>
  <si>
    <t>施工人员</t>
    <phoneticPr fontId="1" type="noConversion"/>
  </si>
  <si>
    <t>本周完成量</t>
    <phoneticPr fontId="1" type="noConversion"/>
  </si>
  <si>
    <t>累计完成量</t>
    <phoneticPr fontId="1" type="noConversion"/>
  </si>
  <si>
    <t>日期</t>
    <phoneticPr fontId="1" type="noConversion"/>
  </si>
  <si>
    <t>监理单位</t>
    <phoneticPr fontId="1" type="noConversion"/>
  </si>
  <si>
    <t>三、下周工作安排：</t>
    <phoneticPr fontId="1" type="noConversion"/>
  </si>
  <si>
    <t>四、本周进度情况：</t>
    <phoneticPr fontId="1" type="noConversion"/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</si>
  <si>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</si>
  <si>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</si>
  <si>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</si>
  <si>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</si>
  <si>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</si>
  <si>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</si>
  <si>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</si>
  <si>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</si>
  <si>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土建</t>
    <phoneticPr fontId="1" type="noConversion"/>
  </si>
  <si>
    <t>单位工程名称</t>
    <phoneticPr fontId="1" type="noConversion"/>
  </si>
  <si>
    <t>应执行</t>
    <phoneticPr fontId="1" type="noConversion"/>
  </si>
  <si>
    <t>已执行</t>
    <phoneticPr fontId="1" type="noConversion"/>
  </si>
  <si>
    <t>记录份数</t>
    <phoneticPr fontId="1" type="noConversion"/>
  </si>
  <si>
    <t>检查项目</t>
    <phoneticPr fontId="1" type="noConversion"/>
  </si>
  <si>
    <t>执行情况</t>
    <phoneticPr fontId="1" type="noConversion"/>
  </si>
  <si>
    <t>《建筑地基基础工程施工质量验收规范》（GB 50202—2018）：5.5.1、5.5.2、5.5.3、5.5.4</t>
    <phoneticPr fontId="1" type="noConversion"/>
  </si>
  <si>
    <t>电气</t>
    <phoneticPr fontId="1" type="noConversion"/>
  </si>
  <si>
    <t xml:space="preserve">应执行	</t>
    <phoneticPr fontId="1" type="noConversion"/>
  </si>
  <si>
    <t>PHC-300-AB-70-7管桩</t>
    <phoneticPr fontId="1" type="noConversion"/>
  </si>
  <si>
    <t>3*30支架安装</t>
  </si>
  <si>
    <t>480w组件安装</t>
    <phoneticPr fontId="1" type="noConversion"/>
  </si>
  <si>
    <t>桥架接地6 m²</t>
  </si>
  <si>
    <t>逆变器接地16 m²</t>
  </si>
  <si>
    <t>桥架基础施工</t>
    <phoneticPr fontId="1" type="noConversion"/>
  </si>
  <si>
    <t>支架基础施工</t>
    <phoneticPr fontId="1" type="noConversion"/>
  </si>
  <si>
    <t>管桩型号</t>
    <phoneticPr fontId="1" type="noConversion"/>
  </si>
  <si>
    <t>单位</t>
    <phoneticPr fontId="1" type="noConversion"/>
  </si>
  <si>
    <t>总需求量</t>
    <phoneticPr fontId="1" type="noConversion"/>
  </si>
  <si>
    <t>本周到货量</t>
    <phoneticPr fontId="1" type="noConversion"/>
  </si>
  <si>
    <t>累计到货量</t>
    <phoneticPr fontId="1" type="noConversion"/>
  </si>
  <si>
    <t>累计到货比例</t>
    <phoneticPr fontId="1" type="noConversion"/>
  </si>
  <si>
    <t>管桩基础引孔施工</t>
    <phoneticPr fontId="1" type="noConversion"/>
  </si>
  <si>
    <t>累计量占比</t>
    <phoneticPr fontId="1" type="noConversion"/>
  </si>
  <si>
    <t>一、本周主要工作汇报：</t>
    <phoneticPr fontId="1" type="noConversion"/>
  </si>
  <si>
    <t>六：主要协调问题：</t>
    <phoneticPr fontId="1" type="noConversion"/>
  </si>
  <si>
    <t>七、本周施工计划表</t>
    <phoneticPr fontId="1" type="noConversion"/>
  </si>
  <si>
    <t>八、强条执行情况汇总</t>
    <phoneticPr fontId="1" type="noConversion"/>
  </si>
  <si>
    <t>九、现场施工照片：</t>
    <phoneticPr fontId="1" type="noConversion"/>
  </si>
  <si>
    <t xml:space="preserve">1、暂无协调问题
    </t>
    <phoneticPr fontId="1" type="noConversion"/>
  </si>
  <si>
    <t>485w组件安装</t>
    <phoneticPr fontId="1" type="noConversion"/>
  </si>
  <si>
    <t>总计到货量</t>
    <phoneticPr fontId="1" type="noConversion"/>
  </si>
  <si>
    <t>支架材料</t>
  </si>
  <si>
    <t>二、质量、安全管控</t>
    <phoneticPr fontId="1" type="noConversion"/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</si>
  <si>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1、管桩到货质量检验、支架材料检验
2、GPS放点复测
3、管桩水平、垂直、标高检验</t>
    <phoneticPr fontId="1" type="noConversion"/>
  </si>
  <si>
    <t>阵雨
27-31</t>
    <phoneticPr fontId="1" type="noConversion"/>
  </si>
  <si>
    <t>阵雨
28-33</t>
    <phoneticPr fontId="1" type="noConversion"/>
  </si>
  <si>
    <t>晴
28-34</t>
    <phoneticPr fontId="1" type="noConversion"/>
  </si>
  <si>
    <t>阵雨
27-33</t>
    <phoneticPr fontId="1" type="noConversion"/>
  </si>
  <si>
    <t>多云
27-34</t>
    <phoneticPr fontId="1" type="noConversion"/>
  </si>
  <si>
    <t>阵雨 26-33</t>
    <phoneticPr fontId="1" type="noConversion"/>
  </si>
  <si>
    <t>晴
27-35</t>
    <phoneticPr fontId="1" type="noConversion"/>
  </si>
  <si>
    <t>2021.7.08-2021.7.14</t>
    <phoneticPr fontId="1" type="noConversion"/>
  </si>
  <si>
    <t>施工周报第七期</t>
    <phoneticPr fontId="1" type="noConversion"/>
  </si>
  <si>
    <t>1车</t>
    <phoneticPr fontId="1" type="noConversion"/>
  </si>
  <si>
    <t>8车</t>
    <phoneticPr fontId="1" type="noConversion"/>
  </si>
  <si>
    <t xml:space="preserve">施工内容：
1、下周计划GPS桩基放点500个
2、下周计划管桩引桩160根桩基，累计占比22.41%，打桩完成140根，累计占比21.66%。                                                                                                                                                                                      3、桩头打磨防腐600个
材料到货情况：
1、下周计划管桩到货： PHC-300-AB-70-8管桩到货1200根，累计占比62.96%，支架预计进场3MWP、组件预计进场2MWP.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</si>
  <si>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 xml:space="preserve">1、本周暂未接收管桩；
2、厂区支架材料进场1车。
3、32#33#运桩主道路整修，打磨刷漆桩头完成328个。
4、38#方阵引孔完成95根（引孔钻头已定做），累计完成1236根，占比19.85%；打桩65根，累计完成1145根，占比19.30%, 
5、37#、38#方阵鱼塘注水；
6、210水挖抱桩34#、35#、38#方阵；
7、质监站首检。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</si>
</sst>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0</xdr:rowOff>
    </xdr:from>
    <xdr:to>
      <xdr:col>2</xdr:col>
      <xdr:colOff>297180</xdr:colOff>
      <xdr:row>69</xdr:row>
      <xdr:rowOff>7620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6CD1D2B1-F97C-438B-9E78-59414054B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921460"/>
          <a:ext cx="2286000" cy="1714500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68</xdr:row>
      <xdr:rowOff>22860</xdr:rowOff>
    </xdr:from>
    <xdr:to>
      <xdr:col>7</xdr:col>
      <xdr:colOff>157480</xdr:colOff>
      <xdr:row>69</xdr:row>
      <xdr:rowOff>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31270EAA-85C9-468C-B901-E7ED1C5C3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3620" y="26944320"/>
          <a:ext cx="2245360" cy="1684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zoomScaleNormal="100" workbookViewId="0">
      <selection activeCell="A10" sqref="A10:K10"/>
    </sheetView>
  </sheetViews>
  <sheetFormatPr defaultRowHeight="13.8" x14ac:dyDescent="0.25"/>
  <cols>
    <col min="1" max="1" width="21.109375" customWidth="1"/>
    <col min="2" max="2" width="7.88671875" customWidth="1"/>
    <col min="3" max="3" width="8.21875" customWidth="1"/>
    <col min="4" max="5" width="6.77734375" style="1" customWidth="1"/>
    <col min="6" max="6" width="6.77734375" style="3" customWidth="1"/>
    <col min="7" max="7" width="6.33203125" style="3" customWidth="1"/>
    <col min="8" max="8" width="7.44140625" style="2" customWidth="1"/>
    <col min="9" max="9" width="6.77734375" style="2" customWidth="1"/>
    <col min="10" max="10" width="7.5546875" style="2" customWidth="1"/>
    <col min="11" max="11" width="11.21875" customWidth="1"/>
  </cols>
  <sheetData>
    <row r="1" spans="1:11" ht="32.4" customHeight="1" x14ac:dyDescent="0.25">
      <c r="A1" s="35" t="s">
        <v>102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30" customHeight="1" x14ac:dyDescent="0.25">
      <c r="A2" s="5" t="s">
        <v>5</v>
      </c>
      <c r="B2" s="29" t="s">
        <v>4</v>
      </c>
      <c r="C2" s="29"/>
      <c r="D2" s="29"/>
      <c r="E2" s="29"/>
      <c r="F2" s="29"/>
      <c r="G2" s="29"/>
      <c r="H2" s="29"/>
      <c r="I2" s="29"/>
      <c r="J2" s="29"/>
      <c r="K2" s="29"/>
    </row>
    <row r="3" spans="1:11" ht="30" customHeight="1" x14ac:dyDescent="0.25">
      <c r="A3" s="29" t="s">
        <v>0</v>
      </c>
      <c r="B3" s="36" t="s">
        <v>40</v>
      </c>
      <c r="C3" s="36"/>
      <c r="D3" s="29" t="s">
        <v>39</v>
      </c>
      <c r="E3" s="29"/>
      <c r="F3" s="29"/>
      <c r="G3" s="29"/>
      <c r="H3" s="29"/>
      <c r="I3" s="29"/>
      <c r="J3" s="29"/>
      <c r="K3" s="29" t="s">
        <v>46</v>
      </c>
    </row>
    <row r="4" spans="1:11" ht="30" customHeight="1" x14ac:dyDescent="0.25">
      <c r="A4" s="29"/>
      <c r="B4" s="36"/>
      <c r="C4" s="36"/>
      <c r="D4" s="6">
        <v>7.08</v>
      </c>
      <c r="E4" s="5">
        <v>7.09</v>
      </c>
      <c r="F4" s="6">
        <v>7.1</v>
      </c>
      <c r="G4" s="21">
        <v>7.11</v>
      </c>
      <c r="H4" s="6">
        <v>7.12</v>
      </c>
      <c r="I4" s="21">
        <v>7.13</v>
      </c>
      <c r="J4" s="6">
        <v>7.14</v>
      </c>
      <c r="K4" s="29"/>
    </row>
    <row r="5" spans="1:11" ht="60" customHeight="1" x14ac:dyDescent="0.25">
      <c r="A5" s="5" t="s">
        <v>47</v>
      </c>
      <c r="B5" s="36" t="s">
        <v>2</v>
      </c>
      <c r="C5" s="36"/>
      <c r="D5" s="4" t="s">
        <v>94</v>
      </c>
      <c r="E5" s="4" t="s">
        <v>95</v>
      </c>
      <c r="F5" s="4" t="s">
        <v>96</v>
      </c>
      <c r="G5" s="4" t="s">
        <v>97</v>
      </c>
      <c r="H5" s="4" t="s">
        <v>98</v>
      </c>
      <c r="I5" s="4" t="s">
        <v>99</v>
      </c>
      <c r="J5" s="4" t="s">
        <v>100</v>
      </c>
      <c r="K5" s="4" t="s">
        <v>101</v>
      </c>
    </row>
    <row r="6" spans="1:11" ht="47.4" customHeight="1" x14ac:dyDescent="0.25">
      <c r="A6" s="5" t="s">
        <v>1</v>
      </c>
      <c r="B6" s="36" t="s">
        <v>3</v>
      </c>
      <c r="C6" s="36"/>
      <c r="D6" s="29" t="s">
        <v>42</v>
      </c>
      <c r="E6" s="29"/>
      <c r="F6" s="31">
        <v>4</v>
      </c>
      <c r="G6" s="31"/>
      <c r="H6" s="36" t="s">
        <v>43</v>
      </c>
      <c r="I6" s="36"/>
      <c r="J6" s="29">
        <v>19</v>
      </c>
      <c r="K6" s="29"/>
    </row>
    <row r="7" spans="1:11" ht="30" customHeight="1" x14ac:dyDescent="0.25">
      <c r="A7" s="23" t="s">
        <v>83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124.8" customHeight="1" x14ac:dyDescent="0.25">
      <c r="A8" s="22" t="s">
        <v>106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ht="30" customHeight="1" x14ac:dyDescent="0.25">
      <c r="A9" s="23" t="s">
        <v>92</v>
      </c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ht="119.4" customHeight="1" x14ac:dyDescent="0.25">
      <c r="A10" s="22" t="s">
        <v>93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 ht="30" customHeight="1" x14ac:dyDescent="0.25">
      <c r="A11" s="23" t="s">
        <v>48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ht="117" customHeight="1" x14ac:dyDescent="0.25">
      <c r="A12" s="22" t="s">
        <v>105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30" customHeight="1" x14ac:dyDescent="0.25">
      <c r="A13" s="23" t="s">
        <v>49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30" customHeight="1" x14ac:dyDescent="0.25">
      <c r="A14" s="5" t="s">
        <v>6</v>
      </c>
      <c r="B14" s="5" t="s">
        <v>7</v>
      </c>
      <c r="C14" s="5" t="s">
        <v>38</v>
      </c>
      <c r="D14" s="29" t="s">
        <v>44</v>
      </c>
      <c r="E14" s="29"/>
      <c r="F14" s="31" t="s">
        <v>45</v>
      </c>
      <c r="G14" s="31"/>
      <c r="H14" s="29" t="s">
        <v>8</v>
      </c>
      <c r="I14" s="29"/>
      <c r="J14" s="29"/>
      <c r="K14" s="5" t="s">
        <v>9</v>
      </c>
    </row>
    <row r="15" spans="1:11" ht="30" customHeight="1" x14ac:dyDescent="0.25">
      <c r="A15" s="30" t="s">
        <v>10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25.2" customHeight="1" x14ac:dyDescent="0.25">
      <c r="A16" s="5" t="s">
        <v>81</v>
      </c>
      <c r="B16" s="5" t="s">
        <v>11</v>
      </c>
      <c r="C16" s="5">
        <f>C17+C18</f>
        <v>6228</v>
      </c>
      <c r="D16" s="32">
        <v>95</v>
      </c>
      <c r="E16" s="33"/>
      <c r="F16" s="32">
        <f>418+571+85+67+95</f>
        <v>1236</v>
      </c>
      <c r="G16" s="33"/>
      <c r="H16" s="26">
        <f>F16/C16</f>
        <v>0.19845857418111754</v>
      </c>
      <c r="I16" s="27"/>
      <c r="J16" s="28"/>
      <c r="K16" s="7"/>
    </row>
    <row r="17" spans="1:11" ht="25.2" customHeight="1" x14ac:dyDescent="0.25">
      <c r="A17" s="5" t="s">
        <v>74</v>
      </c>
      <c r="B17" s="5" t="s">
        <v>11</v>
      </c>
      <c r="C17" s="5">
        <v>5932</v>
      </c>
      <c r="D17" s="29">
        <v>65</v>
      </c>
      <c r="E17" s="29"/>
      <c r="F17" s="31">
        <f>160+386+429+105+65</f>
        <v>1145</v>
      </c>
      <c r="G17" s="31"/>
      <c r="H17" s="34">
        <f>F17/C17</f>
        <v>0.19302090357383681</v>
      </c>
      <c r="I17" s="34"/>
      <c r="J17" s="34"/>
      <c r="K17" s="8"/>
    </row>
    <row r="18" spans="1:11" ht="25.2" customHeight="1" x14ac:dyDescent="0.25">
      <c r="A18" s="5" t="s">
        <v>73</v>
      </c>
      <c r="B18" s="5" t="s">
        <v>11</v>
      </c>
      <c r="C18" s="5">
        <v>296</v>
      </c>
      <c r="D18" s="29">
        <v>6</v>
      </c>
      <c r="E18" s="29"/>
      <c r="F18" s="31">
        <f>29+6+6</f>
        <v>41</v>
      </c>
      <c r="G18" s="31"/>
      <c r="H18" s="34">
        <f>F18/C18</f>
        <v>0.13851351351351351</v>
      </c>
      <c r="I18" s="34"/>
      <c r="J18" s="34"/>
      <c r="K18" s="8"/>
    </row>
    <row r="19" spans="1:11" ht="30" customHeight="1" x14ac:dyDescent="0.25">
      <c r="A19" s="30" t="s">
        <v>12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ht="22.2" customHeight="1" x14ac:dyDescent="0.25">
      <c r="A20" s="5" t="s">
        <v>69</v>
      </c>
      <c r="B20" s="5" t="s">
        <v>14</v>
      </c>
      <c r="C20" s="5">
        <v>696</v>
      </c>
      <c r="D20" s="29">
        <v>0</v>
      </c>
      <c r="E20" s="29"/>
      <c r="F20" s="31">
        <v>0</v>
      </c>
      <c r="G20" s="31"/>
      <c r="H20" s="34">
        <f>F20/C20</f>
        <v>0</v>
      </c>
      <c r="I20" s="34"/>
      <c r="J20" s="34"/>
      <c r="K20" s="8"/>
    </row>
    <row r="21" spans="1:11" ht="22.2" customHeight="1" x14ac:dyDescent="0.25">
      <c r="A21" s="5" t="s">
        <v>13</v>
      </c>
      <c r="B21" s="5" t="s">
        <v>14</v>
      </c>
      <c r="C21" s="5">
        <v>212</v>
      </c>
      <c r="D21" s="29">
        <v>0</v>
      </c>
      <c r="E21" s="29"/>
      <c r="F21" s="31">
        <v>0</v>
      </c>
      <c r="G21" s="31"/>
      <c r="H21" s="34">
        <f t="shared" ref="H21:H22" si="0">F21/C21</f>
        <v>0</v>
      </c>
      <c r="I21" s="34"/>
      <c r="J21" s="34"/>
      <c r="K21" s="8"/>
    </row>
    <row r="22" spans="1:11" ht="22.2" customHeight="1" x14ac:dyDescent="0.25">
      <c r="A22" s="5" t="s">
        <v>70</v>
      </c>
      <c r="B22" s="5" t="s">
        <v>15</v>
      </c>
      <c r="C22" s="5">
        <v>17019</v>
      </c>
      <c r="D22" s="29">
        <v>0</v>
      </c>
      <c r="E22" s="29"/>
      <c r="F22" s="31">
        <v>0</v>
      </c>
      <c r="G22" s="31"/>
      <c r="H22" s="34">
        <f t="shared" si="0"/>
        <v>0</v>
      </c>
      <c r="I22" s="34"/>
      <c r="J22" s="34"/>
      <c r="K22" s="8"/>
    </row>
    <row r="23" spans="1:11" ht="22.2" customHeight="1" x14ac:dyDescent="0.25">
      <c r="A23" s="5" t="s">
        <v>89</v>
      </c>
      <c r="B23" s="5" t="s">
        <v>15</v>
      </c>
      <c r="C23" s="5">
        <v>58977</v>
      </c>
      <c r="D23" s="29">
        <v>0</v>
      </c>
      <c r="E23" s="29"/>
      <c r="F23" s="31">
        <v>0</v>
      </c>
      <c r="G23" s="31"/>
      <c r="H23" s="34">
        <f>F23/C23</f>
        <v>0</v>
      </c>
      <c r="I23" s="34"/>
      <c r="J23" s="34"/>
      <c r="K23" s="8"/>
    </row>
    <row r="24" spans="1:11" ht="25.05" customHeight="1" x14ac:dyDescent="0.25">
      <c r="A24" s="30" t="s">
        <v>16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1:11" ht="24" customHeight="1" x14ac:dyDescent="0.25">
      <c r="A25" s="5" t="s">
        <v>17</v>
      </c>
      <c r="B25" s="5" t="s">
        <v>18</v>
      </c>
      <c r="C25" s="5">
        <v>142</v>
      </c>
      <c r="D25" s="29">
        <v>0</v>
      </c>
      <c r="E25" s="29"/>
      <c r="F25" s="31">
        <v>0</v>
      </c>
      <c r="G25" s="31"/>
      <c r="H25" s="34">
        <f>F25/C25</f>
        <v>0</v>
      </c>
      <c r="I25" s="34"/>
      <c r="J25" s="34"/>
      <c r="K25" s="8"/>
    </row>
    <row r="26" spans="1:11" ht="24" customHeight="1" x14ac:dyDescent="0.25">
      <c r="A26" s="5" t="s">
        <v>20</v>
      </c>
      <c r="B26" s="5" t="s">
        <v>19</v>
      </c>
      <c r="C26" s="5">
        <v>272151</v>
      </c>
      <c r="D26" s="29">
        <v>0</v>
      </c>
      <c r="E26" s="29"/>
      <c r="F26" s="31">
        <v>0</v>
      </c>
      <c r="G26" s="31"/>
      <c r="H26" s="34">
        <f t="shared" ref="H26:H35" si="1">F26/C26</f>
        <v>0</v>
      </c>
      <c r="I26" s="34"/>
      <c r="J26" s="34"/>
      <c r="K26" s="8"/>
    </row>
    <row r="27" spans="1:11" ht="24" customHeight="1" x14ac:dyDescent="0.25">
      <c r="A27" s="5" t="s">
        <v>21</v>
      </c>
      <c r="B27" s="5" t="s">
        <v>19</v>
      </c>
      <c r="C27" s="5">
        <v>272151</v>
      </c>
      <c r="D27" s="29">
        <v>0</v>
      </c>
      <c r="E27" s="29"/>
      <c r="F27" s="31">
        <v>0</v>
      </c>
      <c r="G27" s="31"/>
      <c r="H27" s="34">
        <f t="shared" si="1"/>
        <v>0</v>
      </c>
      <c r="I27" s="34"/>
      <c r="J27" s="34"/>
      <c r="K27" s="8"/>
    </row>
    <row r="28" spans="1:11" ht="24" customHeight="1" x14ac:dyDescent="0.25">
      <c r="A28" s="5" t="s">
        <v>22</v>
      </c>
      <c r="B28" s="5" t="s">
        <v>19</v>
      </c>
      <c r="C28" s="4">
        <v>19686</v>
      </c>
      <c r="D28" s="29">
        <v>0</v>
      </c>
      <c r="E28" s="29"/>
      <c r="F28" s="31">
        <v>0</v>
      </c>
      <c r="G28" s="31"/>
      <c r="H28" s="34">
        <f t="shared" si="1"/>
        <v>0</v>
      </c>
      <c r="I28" s="34"/>
      <c r="J28" s="34"/>
      <c r="K28" s="8"/>
    </row>
    <row r="29" spans="1:11" ht="24" customHeight="1" x14ac:dyDescent="0.25">
      <c r="A29" s="5" t="s">
        <v>23</v>
      </c>
      <c r="B29" s="5" t="s">
        <v>19</v>
      </c>
      <c r="C29" s="5">
        <v>19686</v>
      </c>
      <c r="D29" s="29">
        <v>0</v>
      </c>
      <c r="E29" s="29"/>
      <c r="F29" s="31">
        <v>0</v>
      </c>
      <c r="G29" s="31"/>
      <c r="H29" s="34">
        <f t="shared" si="1"/>
        <v>0</v>
      </c>
      <c r="I29" s="34"/>
      <c r="J29" s="34"/>
      <c r="K29" s="8"/>
    </row>
    <row r="30" spans="1:11" ht="24" customHeight="1" x14ac:dyDescent="0.25">
      <c r="A30" s="5" t="s">
        <v>24</v>
      </c>
      <c r="B30" s="5" t="s">
        <v>19</v>
      </c>
      <c r="C30" s="5">
        <v>2950</v>
      </c>
      <c r="D30" s="29">
        <v>0</v>
      </c>
      <c r="E30" s="29"/>
      <c r="F30" s="31">
        <v>0</v>
      </c>
      <c r="G30" s="31"/>
      <c r="H30" s="34">
        <f t="shared" si="1"/>
        <v>0</v>
      </c>
      <c r="I30" s="34"/>
      <c r="J30" s="34"/>
      <c r="K30" s="8"/>
    </row>
    <row r="31" spans="1:11" ht="24" customHeight="1" x14ac:dyDescent="0.25">
      <c r="A31" s="5" t="s">
        <v>25</v>
      </c>
      <c r="B31" s="5" t="s">
        <v>19</v>
      </c>
      <c r="C31" s="4">
        <v>770</v>
      </c>
      <c r="D31" s="29">
        <v>0</v>
      </c>
      <c r="E31" s="29"/>
      <c r="F31" s="31">
        <v>0</v>
      </c>
      <c r="G31" s="31"/>
      <c r="H31" s="34">
        <f t="shared" si="1"/>
        <v>0</v>
      </c>
      <c r="I31" s="34"/>
      <c r="J31" s="34"/>
      <c r="K31" s="8"/>
    </row>
    <row r="32" spans="1:11" ht="24" customHeight="1" x14ac:dyDescent="0.25">
      <c r="A32" s="5" t="s">
        <v>71</v>
      </c>
      <c r="B32" s="5" t="s">
        <v>19</v>
      </c>
      <c r="C32" s="5">
        <v>147</v>
      </c>
      <c r="D32" s="29">
        <v>0</v>
      </c>
      <c r="E32" s="29"/>
      <c r="F32" s="31">
        <v>0</v>
      </c>
      <c r="G32" s="31"/>
      <c r="H32" s="34">
        <f t="shared" si="1"/>
        <v>0</v>
      </c>
      <c r="I32" s="34"/>
      <c r="J32" s="34"/>
      <c r="K32" s="8"/>
    </row>
    <row r="33" spans="1:11" ht="24" customHeight="1" x14ac:dyDescent="0.25">
      <c r="A33" s="5" t="s">
        <v>72</v>
      </c>
      <c r="B33" s="5" t="s">
        <v>19</v>
      </c>
      <c r="C33" s="5">
        <v>226.5</v>
      </c>
      <c r="D33" s="29">
        <v>0</v>
      </c>
      <c r="E33" s="29"/>
      <c r="F33" s="31">
        <v>0</v>
      </c>
      <c r="G33" s="31"/>
      <c r="H33" s="34">
        <f t="shared" si="1"/>
        <v>0</v>
      </c>
      <c r="I33" s="34"/>
      <c r="J33" s="34"/>
      <c r="K33" s="8"/>
    </row>
    <row r="34" spans="1:11" ht="24" customHeight="1" x14ac:dyDescent="0.25">
      <c r="A34" s="5" t="s">
        <v>26</v>
      </c>
      <c r="B34" s="5" t="s">
        <v>19</v>
      </c>
      <c r="C34" s="5">
        <v>3289</v>
      </c>
      <c r="D34" s="29">
        <v>0</v>
      </c>
      <c r="E34" s="29"/>
      <c r="F34" s="31">
        <v>0</v>
      </c>
      <c r="G34" s="31"/>
      <c r="H34" s="34">
        <f t="shared" si="1"/>
        <v>0</v>
      </c>
      <c r="I34" s="34"/>
      <c r="J34" s="34"/>
      <c r="K34" s="8"/>
    </row>
    <row r="35" spans="1:11" ht="24" customHeight="1" x14ac:dyDescent="0.25">
      <c r="A35" s="5" t="s">
        <v>27</v>
      </c>
      <c r="B35" s="5" t="s">
        <v>18</v>
      </c>
      <c r="C35" s="5">
        <v>9</v>
      </c>
      <c r="D35" s="29">
        <v>0</v>
      </c>
      <c r="E35" s="29"/>
      <c r="F35" s="31">
        <v>0</v>
      </c>
      <c r="G35" s="31"/>
      <c r="H35" s="34">
        <f t="shared" si="1"/>
        <v>0</v>
      </c>
      <c r="I35" s="34"/>
      <c r="J35" s="34"/>
      <c r="K35" s="8"/>
    </row>
    <row r="36" spans="1:11" ht="30" customHeight="1" x14ac:dyDescent="0.25">
      <c r="A36" s="23" t="s">
        <v>28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 ht="20.399999999999999" customHeight="1" x14ac:dyDescent="0.25">
      <c r="A37" s="5" t="s">
        <v>75</v>
      </c>
      <c r="B37" s="7" t="s">
        <v>76</v>
      </c>
      <c r="C37" s="7" t="s">
        <v>77</v>
      </c>
      <c r="D37" s="32" t="s">
        <v>78</v>
      </c>
      <c r="E37" s="33"/>
      <c r="F37" s="32" t="s">
        <v>79</v>
      </c>
      <c r="G37" s="33"/>
      <c r="H37" s="32" t="s">
        <v>80</v>
      </c>
      <c r="I37" s="37"/>
      <c r="J37" s="33"/>
      <c r="K37" s="7" t="s">
        <v>41</v>
      </c>
    </row>
    <row r="38" spans="1:11" ht="22.2" customHeight="1" x14ac:dyDescent="0.25">
      <c r="A38" s="5" t="s">
        <v>30</v>
      </c>
      <c r="B38" s="5" t="s">
        <v>11</v>
      </c>
      <c r="C38" s="5">
        <v>4932</v>
      </c>
      <c r="D38" s="29">
        <v>0</v>
      </c>
      <c r="E38" s="29"/>
      <c r="F38" s="24">
        <f>1586+844+165</f>
        <v>2595</v>
      </c>
      <c r="G38" s="25"/>
      <c r="H38" s="26">
        <f>F38/4932</f>
        <v>0.52615571776155723</v>
      </c>
      <c r="I38" s="27"/>
      <c r="J38" s="28"/>
      <c r="K38" s="8"/>
    </row>
    <row r="39" spans="1:11" ht="22.2" customHeight="1" x14ac:dyDescent="0.25">
      <c r="A39" s="5" t="s">
        <v>68</v>
      </c>
      <c r="B39" s="5" t="s">
        <v>11</v>
      </c>
      <c r="C39" s="5">
        <v>1000</v>
      </c>
      <c r="D39" s="29">
        <v>0</v>
      </c>
      <c r="E39" s="29"/>
      <c r="F39" s="24">
        <v>80</v>
      </c>
      <c r="G39" s="25"/>
      <c r="H39" s="26">
        <f>F39/C39</f>
        <v>0.08</v>
      </c>
      <c r="I39" s="27"/>
      <c r="J39" s="28"/>
      <c r="K39" s="8"/>
    </row>
    <row r="40" spans="1:11" ht="22.2" customHeight="1" x14ac:dyDescent="0.25">
      <c r="A40" s="5" t="s">
        <v>29</v>
      </c>
      <c r="B40" s="5" t="s">
        <v>11</v>
      </c>
      <c r="C40" s="5">
        <v>296</v>
      </c>
      <c r="D40" s="29">
        <v>0</v>
      </c>
      <c r="E40" s="29"/>
      <c r="F40" s="31">
        <f>46</f>
        <v>46</v>
      </c>
      <c r="G40" s="31"/>
      <c r="H40" s="34">
        <f>F40/C40</f>
        <v>0.1554054054054054</v>
      </c>
      <c r="I40" s="34"/>
      <c r="J40" s="34"/>
      <c r="K40" s="8"/>
    </row>
    <row r="41" spans="1:11" ht="22.2" customHeight="1" x14ac:dyDescent="0.25">
      <c r="A41" s="9" t="s">
        <v>91</v>
      </c>
      <c r="B41" s="9"/>
      <c r="C41" s="10"/>
      <c r="D41" s="32" t="s">
        <v>103</v>
      </c>
      <c r="E41" s="33"/>
      <c r="F41" s="26" t="s">
        <v>104</v>
      </c>
      <c r="G41" s="28"/>
      <c r="H41" s="26"/>
      <c r="I41" s="27"/>
      <c r="J41" s="28"/>
      <c r="K41" s="8"/>
    </row>
    <row r="42" spans="1:11" ht="22.2" customHeight="1" x14ac:dyDescent="0.25">
      <c r="A42" s="5" t="s">
        <v>90</v>
      </c>
      <c r="B42" s="5" t="s">
        <v>11</v>
      </c>
      <c r="C42" s="5">
        <f>SUM(C38:C40)</f>
        <v>6228</v>
      </c>
      <c r="D42" s="29"/>
      <c r="E42" s="29"/>
      <c r="F42" s="31">
        <f>SUM(F38:G40)</f>
        <v>2721</v>
      </c>
      <c r="G42" s="31"/>
      <c r="H42" s="38">
        <f>F42/C42</f>
        <v>0.43689788053949902</v>
      </c>
      <c r="I42" s="38"/>
      <c r="J42" s="38"/>
      <c r="K42" s="11"/>
    </row>
    <row r="43" spans="1:11" ht="30" customHeight="1" x14ac:dyDescent="0.25">
      <c r="A43" s="39" t="s">
        <v>84</v>
      </c>
      <c r="B43" s="40"/>
      <c r="C43" s="40"/>
      <c r="D43" s="40"/>
      <c r="E43" s="40"/>
      <c r="F43" s="40"/>
      <c r="G43" s="40"/>
      <c r="H43" s="40"/>
      <c r="I43" s="40"/>
      <c r="J43" s="40"/>
      <c r="K43" s="41"/>
    </row>
    <row r="44" spans="1:11" ht="28.2" customHeight="1" x14ac:dyDescent="0.25">
      <c r="A44" s="42" t="s">
        <v>88</v>
      </c>
      <c r="B44" s="43"/>
      <c r="C44" s="43"/>
      <c r="D44" s="43"/>
      <c r="E44" s="43"/>
      <c r="F44" s="43"/>
      <c r="G44" s="43"/>
      <c r="H44" s="43"/>
      <c r="I44" s="43"/>
      <c r="J44" s="43"/>
      <c r="K44" s="44"/>
    </row>
    <row r="45" spans="1:11" ht="30" customHeight="1" x14ac:dyDescent="0.25">
      <c r="A45" s="23" t="s">
        <v>85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1:11" ht="48.6" customHeight="1" x14ac:dyDescent="0.25">
      <c r="A46" s="4" t="s">
        <v>31</v>
      </c>
      <c r="B46" s="4" t="s">
        <v>50</v>
      </c>
      <c r="C46" s="4" t="s">
        <v>51</v>
      </c>
      <c r="D46" s="4" t="s">
        <v>52</v>
      </c>
      <c r="E46" s="4" t="s">
        <v>53</v>
      </c>
      <c r="F46" s="4" t="s">
        <v>54</v>
      </c>
      <c r="G46" s="4" t="s">
        <v>55</v>
      </c>
      <c r="H46" s="4" t="s">
        <v>56</v>
      </c>
      <c r="I46" s="4" t="s">
        <v>57</v>
      </c>
      <c r="J46" s="4" t="s">
        <v>82</v>
      </c>
      <c r="K46" s="4" t="s">
        <v>41</v>
      </c>
    </row>
    <row r="47" spans="1:11" ht="30" customHeight="1" x14ac:dyDescent="0.25">
      <c r="A47" s="4" t="s">
        <v>81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80</v>
      </c>
      <c r="H47" s="4">
        <v>80</v>
      </c>
      <c r="I47" s="4">
        <f>SUM(B47:H47)</f>
        <v>160</v>
      </c>
      <c r="J47" s="12">
        <f>(F16+160)/6228</f>
        <v>0.22414900449582531</v>
      </c>
      <c r="K47" s="4"/>
    </row>
    <row r="48" spans="1:11" ht="30" customHeight="1" x14ac:dyDescent="0.25">
      <c r="A48" s="4" t="s">
        <v>32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60</v>
      </c>
      <c r="H48" s="4">
        <v>80</v>
      </c>
      <c r="I48" s="4">
        <f>SUM(B48:H48)</f>
        <v>140</v>
      </c>
      <c r="J48" s="13">
        <f>(F17+140)/5932</f>
        <v>0.21662171274443695</v>
      </c>
      <c r="K48" s="4"/>
    </row>
    <row r="49" spans="1:11" ht="30" customHeight="1" x14ac:dyDescent="0.25">
      <c r="A49" s="4" t="s">
        <v>33</v>
      </c>
      <c r="B49" s="4">
        <v>0</v>
      </c>
      <c r="C49" s="4">
        <v>400</v>
      </c>
      <c r="D49" s="4">
        <v>300</v>
      </c>
      <c r="E49" s="4">
        <v>0</v>
      </c>
      <c r="F49" s="4">
        <v>300</v>
      </c>
      <c r="G49" s="4"/>
      <c r="H49" s="4">
        <v>200</v>
      </c>
      <c r="I49" s="4">
        <f>SUM(B49:H49)</f>
        <v>1200</v>
      </c>
      <c r="J49" s="13">
        <f>(F42+1200)/6228</f>
        <v>0.62957610789980734</v>
      </c>
      <c r="K49" s="4"/>
    </row>
    <row r="50" spans="1:11" ht="30" customHeight="1" x14ac:dyDescent="0.25">
      <c r="A50" s="4" t="s">
        <v>34</v>
      </c>
      <c r="B50" s="4">
        <v>5</v>
      </c>
      <c r="C50" s="4">
        <v>5</v>
      </c>
      <c r="D50" s="4">
        <v>10</v>
      </c>
      <c r="E50" s="4">
        <v>10</v>
      </c>
      <c r="F50" s="4">
        <v>10</v>
      </c>
      <c r="G50" s="4">
        <v>10</v>
      </c>
      <c r="H50" s="4">
        <v>10</v>
      </c>
      <c r="I50" s="4">
        <f t="shared" ref="I50:I53" si="2">SUM(B50:H50)</f>
        <v>60</v>
      </c>
      <c r="J50" s="13">
        <f>60/908</f>
        <v>6.6079295154185022E-2</v>
      </c>
      <c r="K50" s="4"/>
    </row>
    <row r="51" spans="1:11" ht="30" customHeight="1" x14ac:dyDescent="0.25">
      <c r="A51" s="4" t="s">
        <v>35</v>
      </c>
      <c r="B51" s="4">
        <v>100</v>
      </c>
      <c r="C51" s="4">
        <v>100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f t="shared" si="2"/>
        <v>200</v>
      </c>
      <c r="J51" s="13">
        <f>I51/908</f>
        <v>0.22026431718061673</v>
      </c>
      <c r="K51" s="4"/>
    </row>
    <row r="52" spans="1:11" ht="30" customHeight="1" x14ac:dyDescent="0.25">
      <c r="A52" s="4" t="s">
        <v>36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f>SUM(B52:H52)</f>
        <v>0</v>
      </c>
      <c r="J52" s="13">
        <f>I52/908</f>
        <v>0</v>
      </c>
      <c r="K52" s="4"/>
    </row>
    <row r="53" spans="1:11" ht="30" customHeight="1" x14ac:dyDescent="0.25">
      <c r="A53" s="4" t="s">
        <v>37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f t="shared" si="2"/>
        <v>0</v>
      </c>
      <c r="J53" s="13">
        <f>I53/75996</f>
        <v>0</v>
      </c>
      <c r="K53" s="4"/>
    </row>
    <row r="54" spans="1:11" ht="30" customHeight="1" x14ac:dyDescent="0.25">
      <c r="A54" s="47" t="s">
        <v>86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30" customHeight="1" x14ac:dyDescent="0.25">
      <c r="A55" s="50" t="s">
        <v>58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</row>
    <row r="56" spans="1:11" ht="30" customHeight="1" x14ac:dyDescent="0.25">
      <c r="A56" s="36" t="s">
        <v>63</v>
      </c>
      <c r="B56" s="36"/>
      <c r="C56" s="36"/>
      <c r="D56" s="36"/>
      <c r="E56" s="36"/>
      <c r="F56" s="36"/>
      <c r="G56" s="36" t="s">
        <v>64</v>
      </c>
      <c r="H56" s="36"/>
      <c r="I56" s="36"/>
      <c r="J56" s="36"/>
      <c r="K56" s="36"/>
    </row>
    <row r="57" spans="1:11" ht="30" customHeight="1" x14ac:dyDescent="0.25">
      <c r="A57" s="36" t="s">
        <v>59</v>
      </c>
      <c r="B57" s="36"/>
      <c r="C57" s="36"/>
      <c r="D57" s="36"/>
      <c r="E57" s="36"/>
      <c r="F57" s="36" t="s">
        <v>60</v>
      </c>
      <c r="G57" s="36"/>
      <c r="H57" s="36" t="s">
        <v>61</v>
      </c>
      <c r="I57" s="36"/>
      <c r="J57" s="36" t="s">
        <v>62</v>
      </c>
      <c r="K57" s="36"/>
    </row>
    <row r="58" spans="1:11" ht="30" customHeight="1" x14ac:dyDescent="0.25">
      <c r="A58" s="36" t="s">
        <v>65</v>
      </c>
      <c r="B58" s="36"/>
      <c r="C58" s="36"/>
      <c r="D58" s="36"/>
      <c r="E58" s="36"/>
      <c r="F58" s="36">
        <v>4</v>
      </c>
      <c r="G58" s="36"/>
      <c r="H58" s="36">
        <v>4</v>
      </c>
      <c r="I58" s="36"/>
      <c r="J58" s="36">
        <v>1</v>
      </c>
      <c r="K58" s="36"/>
    </row>
    <row r="59" spans="1:11" ht="25.05" customHeight="1" x14ac:dyDescent="0.25">
      <c r="A59" s="45"/>
      <c r="B59" s="51"/>
      <c r="C59" s="51"/>
      <c r="D59" s="51"/>
      <c r="E59" s="46"/>
      <c r="F59" s="52"/>
      <c r="G59" s="53"/>
      <c r="H59" s="45"/>
      <c r="I59" s="46"/>
      <c r="J59" s="45"/>
      <c r="K59" s="46"/>
    </row>
    <row r="60" spans="1:11" ht="25.05" customHeight="1" x14ac:dyDescent="0.25">
      <c r="A60" s="45"/>
      <c r="B60" s="51"/>
      <c r="C60" s="51"/>
      <c r="D60" s="51"/>
      <c r="E60" s="46"/>
      <c r="F60" s="52"/>
      <c r="G60" s="53"/>
      <c r="H60" s="45"/>
      <c r="I60" s="46"/>
      <c r="J60" s="45"/>
      <c r="K60" s="46"/>
    </row>
    <row r="61" spans="1:11" ht="25.05" customHeight="1" x14ac:dyDescent="0.25">
      <c r="A61" s="45"/>
      <c r="B61" s="51"/>
      <c r="C61" s="51"/>
      <c r="D61" s="51"/>
      <c r="E61" s="46"/>
      <c r="F61" s="52"/>
      <c r="G61" s="53"/>
      <c r="H61" s="45"/>
      <c r="I61" s="46"/>
      <c r="J61" s="45"/>
      <c r="K61" s="46"/>
    </row>
    <row r="62" spans="1:11" ht="30" customHeight="1" x14ac:dyDescent="0.25">
      <c r="A62" s="50" t="s">
        <v>66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</row>
    <row r="63" spans="1:11" ht="20.399999999999999" customHeight="1" x14ac:dyDescent="0.25">
      <c r="A63" s="36" t="s">
        <v>63</v>
      </c>
      <c r="B63" s="36"/>
      <c r="C63" s="36"/>
      <c r="D63" s="36"/>
      <c r="E63" s="36"/>
      <c r="F63" s="36" t="s">
        <v>64</v>
      </c>
      <c r="G63" s="36"/>
      <c r="H63" s="36"/>
      <c r="I63" s="36"/>
      <c r="J63" s="36"/>
      <c r="K63" s="36"/>
    </row>
    <row r="64" spans="1:11" ht="20.399999999999999" customHeight="1" x14ac:dyDescent="0.25">
      <c r="A64" s="36" t="s">
        <v>59</v>
      </c>
      <c r="B64" s="36"/>
      <c r="C64" s="36"/>
      <c r="D64" s="36"/>
      <c r="E64" s="36"/>
      <c r="F64" s="36" t="s">
        <v>67</v>
      </c>
      <c r="G64" s="36"/>
      <c r="H64" s="36" t="s">
        <v>61</v>
      </c>
      <c r="I64" s="36"/>
      <c r="J64" s="36" t="s">
        <v>62</v>
      </c>
      <c r="K64" s="36"/>
    </row>
    <row r="65" spans="1:11" ht="20.399999999999999" customHeight="1" x14ac:dyDescent="0.25">
      <c r="A65" s="14"/>
      <c r="B65" s="15"/>
      <c r="C65" s="15"/>
      <c r="D65" s="15"/>
      <c r="E65" s="16"/>
      <c r="F65" s="45"/>
      <c r="G65" s="46"/>
      <c r="H65" s="45"/>
      <c r="I65" s="46"/>
      <c r="J65" s="45"/>
      <c r="K65" s="46"/>
    </row>
    <row r="66" spans="1:11" ht="20.399999999999999" customHeight="1" x14ac:dyDescent="0.25">
      <c r="A66" s="45"/>
      <c r="B66" s="51"/>
      <c r="C66" s="51"/>
      <c r="D66" s="51"/>
      <c r="E66" s="46"/>
      <c r="F66" s="36"/>
      <c r="G66" s="36"/>
      <c r="H66" s="36"/>
      <c r="I66" s="36"/>
      <c r="J66" s="36"/>
      <c r="K66" s="36"/>
    </row>
    <row r="67" spans="1:11" ht="20.399999999999999" customHeight="1" x14ac:dyDescent="0.25">
      <c r="A67" s="45"/>
      <c r="B67" s="51"/>
      <c r="C67" s="51"/>
      <c r="D67" s="51"/>
      <c r="E67" s="46"/>
      <c r="F67" s="36"/>
      <c r="G67" s="36"/>
      <c r="H67" s="36"/>
      <c r="I67" s="36"/>
      <c r="J67" s="36"/>
      <c r="K67" s="36"/>
    </row>
    <row r="68" spans="1:11" ht="30" customHeight="1" x14ac:dyDescent="0.25">
      <c r="A68" s="48" t="s">
        <v>87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</row>
    <row r="69" spans="1:11" ht="134.4" customHeight="1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</row>
    <row r="70" spans="1:11" x14ac:dyDescent="0.25">
      <c r="A70" s="17"/>
      <c r="B70" s="17"/>
      <c r="C70" s="17"/>
      <c r="D70" s="18"/>
      <c r="E70" s="18"/>
      <c r="F70" s="19"/>
      <c r="G70" s="19"/>
      <c r="H70" s="20"/>
      <c r="I70" s="20"/>
      <c r="J70" s="20"/>
      <c r="K70" s="17"/>
    </row>
    <row r="71" spans="1:11" x14ac:dyDescent="0.25">
      <c r="A71" s="17"/>
      <c r="B71" s="17"/>
      <c r="C71" s="17"/>
      <c r="D71" s="18"/>
      <c r="E71" s="18"/>
      <c r="F71" s="19"/>
      <c r="G71" s="19"/>
      <c r="H71" s="20"/>
      <c r="I71" s="20"/>
      <c r="J71" s="20"/>
      <c r="K71" s="17"/>
    </row>
    <row r="72" spans="1:11" x14ac:dyDescent="0.25">
      <c r="A72" s="17"/>
      <c r="B72" s="17"/>
      <c r="C72" s="17"/>
      <c r="D72" s="18"/>
      <c r="E72" s="18"/>
      <c r="F72" s="19"/>
      <c r="G72" s="19"/>
      <c r="H72" s="20"/>
      <c r="I72" s="20"/>
      <c r="J72" s="20"/>
      <c r="K72" s="17"/>
    </row>
    <row r="73" spans="1:11" x14ac:dyDescent="0.25">
      <c r="A73" s="17"/>
      <c r="B73" s="17"/>
      <c r="C73" s="17"/>
      <c r="D73" s="18"/>
      <c r="E73" s="18"/>
      <c r="F73" s="19"/>
      <c r="G73" s="19"/>
      <c r="H73" s="20"/>
      <c r="I73" s="20"/>
      <c r="J73" s="20"/>
      <c r="K73" s="17"/>
    </row>
  </sheetData>
  <mergeCells count="145">
    <mergeCell ref="F41:G41"/>
    <mergeCell ref="D41:E41"/>
    <mergeCell ref="H41:J41"/>
    <mergeCell ref="A69:K69"/>
    <mergeCell ref="J57:K57"/>
    <mergeCell ref="H57:I57"/>
    <mergeCell ref="F57:G57"/>
    <mergeCell ref="A57:E57"/>
    <mergeCell ref="A58:E58"/>
    <mergeCell ref="F58:G58"/>
    <mergeCell ref="H58:I58"/>
    <mergeCell ref="J58:K58"/>
    <mergeCell ref="J64:K64"/>
    <mergeCell ref="A64:E64"/>
    <mergeCell ref="F66:G66"/>
    <mergeCell ref="F67:G67"/>
    <mergeCell ref="H66:I66"/>
    <mergeCell ref="F64:G64"/>
    <mergeCell ref="H64:I64"/>
    <mergeCell ref="A67:E67"/>
    <mergeCell ref="F65:G65"/>
    <mergeCell ref="H65:I65"/>
    <mergeCell ref="H59:I59"/>
    <mergeCell ref="H60:I60"/>
    <mergeCell ref="H61:I61"/>
    <mergeCell ref="J59:K59"/>
    <mergeCell ref="J60:K60"/>
    <mergeCell ref="A54:K54"/>
    <mergeCell ref="A68:K68"/>
    <mergeCell ref="A55:K55"/>
    <mergeCell ref="A56:F56"/>
    <mergeCell ref="G56:K56"/>
    <mergeCell ref="A62:K62"/>
    <mergeCell ref="A63:E63"/>
    <mergeCell ref="F63:K63"/>
    <mergeCell ref="H67:I67"/>
    <mergeCell ref="J66:K66"/>
    <mergeCell ref="J67:K67"/>
    <mergeCell ref="A66:E66"/>
    <mergeCell ref="J61:K61"/>
    <mergeCell ref="A59:E59"/>
    <mergeCell ref="A60:E60"/>
    <mergeCell ref="A61:E61"/>
    <mergeCell ref="F59:G59"/>
    <mergeCell ref="F60:G60"/>
    <mergeCell ref="F61:G61"/>
    <mergeCell ref="J65:K65"/>
    <mergeCell ref="D34:E34"/>
    <mergeCell ref="F27:G27"/>
    <mergeCell ref="F28:G28"/>
    <mergeCell ref="D37:E37"/>
    <mergeCell ref="F37:G37"/>
    <mergeCell ref="H37:J37"/>
    <mergeCell ref="A45:K45"/>
    <mergeCell ref="D42:E42"/>
    <mergeCell ref="F40:G40"/>
    <mergeCell ref="F42:G42"/>
    <mergeCell ref="H40:J40"/>
    <mergeCell ref="H42:J42"/>
    <mergeCell ref="D39:E39"/>
    <mergeCell ref="D35:E35"/>
    <mergeCell ref="A36:K36"/>
    <mergeCell ref="D38:E38"/>
    <mergeCell ref="D40:E40"/>
    <mergeCell ref="F34:G34"/>
    <mergeCell ref="F35:G35"/>
    <mergeCell ref="H34:J34"/>
    <mergeCell ref="A43:K43"/>
    <mergeCell ref="A44:K44"/>
    <mergeCell ref="H35:J35"/>
    <mergeCell ref="F29:G29"/>
    <mergeCell ref="F30:G30"/>
    <mergeCell ref="F31:G31"/>
    <mergeCell ref="F32:G32"/>
    <mergeCell ref="F33:G33"/>
    <mergeCell ref="F25:G25"/>
    <mergeCell ref="D32:E32"/>
    <mergeCell ref="F26:G26"/>
    <mergeCell ref="D28:E28"/>
    <mergeCell ref="D29:E29"/>
    <mergeCell ref="D30:E30"/>
    <mergeCell ref="D27:E27"/>
    <mergeCell ref="D31:E31"/>
    <mergeCell ref="D33:E33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F18:G18"/>
    <mergeCell ref="A19:K19"/>
    <mergeCell ref="F20:G20"/>
    <mergeCell ref="F21:G21"/>
    <mergeCell ref="F22:G22"/>
    <mergeCell ref="F23:G23"/>
    <mergeCell ref="H20:J20"/>
    <mergeCell ref="H21:J21"/>
    <mergeCell ref="H22:J22"/>
    <mergeCell ref="H23:J23"/>
    <mergeCell ref="D20:E20"/>
    <mergeCell ref="D21:E21"/>
    <mergeCell ref="D22:E22"/>
    <mergeCell ref="D23:E23"/>
    <mergeCell ref="A1:K1"/>
    <mergeCell ref="B2:K2"/>
    <mergeCell ref="A7:K7"/>
    <mergeCell ref="D6:E6"/>
    <mergeCell ref="F6:G6"/>
    <mergeCell ref="H6:I6"/>
    <mergeCell ref="J6:K6"/>
    <mergeCell ref="A9:K9"/>
    <mergeCell ref="B5:C5"/>
    <mergeCell ref="B6:C6"/>
    <mergeCell ref="A3:A4"/>
    <mergeCell ref="B3:C4"/>
    <mergeCell ref="D3:J3"/>
    <mergeCell ref="A8:K8"/>
    <mergeCell ref="A10:K10"/>
    <mergeCell ref="A11:K11"/>
    <mergeCell ref="A12:K12"/>
    <mergeCell ref="A13:K13"/>
    <mergeCell ref="F38:G38"/>
    <mergeCell ref="F39:G39"/>
    <mergeCell ref="H38:J38"/>
    <mergeCell ref="H39:J39"/>
    <mergeCell ref="K3:K4"/>
    <mergeCell ref="A24:K24"/>
    <mergeCell ref="D14:E14"/>
    <mergeCell ref="F14:G14"/>
    <mergeCell ref="H14:J14"/>
    <mergeCell ref="D16:E16"/>
    <mergeCell ref="F16:G16"/>
    <mergeCell ref="H16:J16"/>
    <mergeCell ref="D25:E25"/>
    <mergeCell ref="D26:E26"/>
    <mergeCell ref="H17:J17"/>
    <mergeCell ref="H18:J18"/>
    <mergeCell ref="D17:E17"/>
    <mergeCell ref="A15:K15"/>
    <mergeCell ref="D18:E18"/>
    <mergeCell ref="F17:G17"/>
  </mergeCells>
  <phoneticPr fontId="1" type="noConversion"/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施工月报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86153</cp:lastModifiedBy>
  <cp:lastPrinted>2021-07-09T04:38:12Z</cp:lastPrinted>
  <dcterms:created xsi:type="dcterms:W3CDTF">2015-06-05T18:19:34Z</dcterms:created>
  <dcterms:modified xsi:type="dcterms:W3CDTF">2021-07-14T13:09:44Z</dcterms:modified>
</cp:coreProperties>
</file>