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施工周报" sheetId="1" r:id="rId1"/>
  </sheets>
  <calcPr calcId="144525"/>
</workbook>
</file>

<file path=xl/sharedStrings.xml><?xml version="1.0" encoding="utf-8"?>
<sst xmlns="http://schemas.openxmlformats.org/spreadsheetml/2006/main" count="109" uniqueCount="91">
  <si>
    <t>施工周报第二十一期</t>
  </si>
  <si>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</si>
  <si>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</si>
  <si>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</si>
  <si>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</si>
  <si>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</si>
  <si>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</si>
  <si>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</si>
  <si>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</si>
  <si>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雨
18-26</t>
  </si>
  <si>
    <t>雨
19-27</t>
  </si>
  <si>
    <t>雨
21-27</t>
  </si>
  <si>
    <t>雨
19-28</t>
  </si>
  <si>
    <t>阴
19-27</t>
  </si>
  <si>
    <t>阴
 17-26</t>
  </si>
  <si>
    <t>阴
17-25</t>
  </si>
  <si>
    <t>2021.10.14-2021.10.20</t>
  </si>
  <si>
    <t>施工单位</t>
  </si>
  <si>
    <t>安徽中建富华能源建设有限公司</t>
  </si>
  <si>
    <t>管理人员</t>
  </si>
  <si>
    <t>施工人员</t>
  </si>
  <si>
    <t>一、本周主要工作汇报：</t>
  </si>
  <si>
    <r>
      <t>1、、本周支架安装完成95组，累计完成593组；组件共安装完成0组，累计完成403组，累计安装容量16.65MW，累计完成占比46.03%；
    （1）3*30支架安装完成70组，累计完成434组，占比63.36%；组件安装完成0组，累计完成331组，累计完成14.45MW,占比48.32%；
    （2 ）3*21支架安装完成25组，累计完成159组，占比77.94%；组件安装完成0组，共计完成72组，累计完成2.2MW,占比35.29%。
2、逆变器安装0台,累计完成50台，
3、32、33#、35#桩头除锈完成432根。
4、本周截桩88根，累计完成420根。
5</t>
    </r>
    <r>
      <rPr>
        <sz val="12"/>
        <rFont val="宋体"/>
        <charset val="134"/>
      </rPr>
      <t>、1)500*200桥架安装0米，累计安装168米，占比21.82%， 
   2)300*200桥架安装42米，累计安装1020米，占比31.58%，</t>
    </r>
    <r>
      <rPr>
        <sz val="12"/>
        <color theme="1"/>
        <rFont val="宋体"/>
        <charset val="134"/>
      </rPr>
      <t xml:space="preserve">
   3)200*200桥架安装0米，累计安装164米，占比23.91%，.   
6、逆变器4㎡电缆放线本周完成25343米，累计完成51995米，占比19.11% .   
7、本周低压120放线868米，累计完成868米，120接线完成128个，累计完成128个  . </t>
    </r>
    <r>
      <rPr>
        <sz val="12"/>
        <color rgb="FFFF000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</si>
  <si>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</t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</si>
  <si>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</si>
  <si>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1、支架安装检验
2、电气施工检验
3、电缆敷设检验</t>
  </si>
  <si>
    <t>三、下周工作安排：</t>
  </si>
  <si>
    <t xml:space="preserve">施工内容：
1、桩头打磨防腐560个；                                                                                                                                                                                    2、支架安装70组，组件安装70组，                                                                                                                                                       3、32#、33#方阵鱼塘注水；                                                                                                                                                     4、逆变器安装30台，500*200桥架安装100米，300*200桥架安装300米，200*200桥架安装100米3                                                                                                         5、电缆放线完成20%
材料到货情况： 
无                                                                                                                                                                                                                               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</si>
  <si>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</si>
  <si>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</si>
  <si>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</si>
  <si>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</si>
  <si>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</si>
  <si>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</si>
  <si>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</si>
  <si>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</si>
  <si>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</si>
  <si>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截桩</t>
  </si>
  <si>
    <t>根</t>
  </si>
  <si>
    <t>二、场区机电安装工程</t>
  </si>
  <si>
    <t>3*30支架安装</t>
  </si>
  <si>
    <t>组</t>
  </si>
  <si>
    <t>3*30组件安装</t>
  </si>
  <si>
    <r>
      <rPr>
        <sz val="12"/>
        <color rgb="FF000000"/>
        <rFont val="Times New Roman"/>
        <charset val="134"/>
      </rPr>
      <t>3*21</t>
    </r>
    <r>
      <rPr>
        <sz val="12"/>
        <color rgb="FF000000"/>
        <rFont val="宋体"/>
        <charset val="134"/>
      </rPr>
      <t>支架安装</t>
    </r>
  </si>
  <si>
    <t>3*21组件安装</t>
  </si>
  <si>
    <t>合计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</si>
  <si>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</si>
  <si>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</si>
  <si>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</si>
  <si>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</si>
  <si>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</si>
  <si>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</si>
  <si>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</si>
  <si>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个</t>
  </si>
  <si>
    <t>低压3*120放线</t>
  </si>
  <si>
    <t>300*200桥架安装</t>
  </si>
  <si>
    <t>500*200桥架安装</t>
  </si>
  <si>
    <t>200*200桥架安装</t>
  </si>
  <si>
    <t>桥架接地6 m²</t>
  </si>
  <si>
    <t>逆变器接地16 m²</t>
  </si>
  <si>
    <t>环网接地</t>
  </si>
  <si>
    <t>箱变接线</t>
  </si>
  <si>
    <t>五、材料到货情况：</t>
  </si>
  <si>
    <t>1、暂无材料接收</t>
  </si>
  <si>
    <t>六：主要协调问题：</t>
  </si>
  <si>
    <t>1、部分区域支架桩入土深度较浅，需加固方案
2、因480和485组件供货问题，组串调整后光伏线用量增加</t>
  </si>
  <si>
    <t>七、本周施工计划表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</si>
  <si>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</si>
  <si>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</si>
  <si>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</si>
  <si>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</si>
  <si>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</si>
  <si>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</si>
  <si>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</si>
  <si>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</si>
  <si>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</si>
  <si>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</si>
  <si>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光伏支架安装计划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</si>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</sst>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等线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0" xfId="0" applyFont="1"/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5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2</xdr:col>
      <xdr:colOff>312420</xdr:colOff>
      <xdr:row>54</xdr:row>
      <xdr:rowOff>1685925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23780"/>
          <a:ext cx="2462530" cy="16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54</xdr:row>
      <xdr:rowOff>15240</xdr:rowOff>
    </xdr:from>
    <xdr:to>
      <xdr:col>6</xdr:col>
      <xdr:colOff>480060</xdr:colOff>
      <xdr:row>55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150" y="22639020"/>
          <a:ext cx="2487295" cy="169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topLeftCell="A39" workbookViewId="0">
      <selection activeCell="A39" sqref="A39:K39"/>
    </sheetView>
  </sheetViews>
  <sheetFormatPr defaultColWidth="9" defaultRowHeight="13.5"/>
  <cols>
    <col min="1" max="1" width="20.3333333333333" customWidth="1"/>
    <col min="2" max="2" width="7.88333333333333" customWidth="1"/>
    <col min="3" max="3" width="8.21666666666667" customWidth="1"/>
    <col min="4" max="5" width="7.44166666666667" style="1" customWidth="1"/>
    <col min="6" max="7" width="7.44166666666667" style="2" customWidth="1"/>
    <col min="8" max="9" width="7.44166666666667" style="3" customWidth="1"/>
    <col min="10" max="10" width="8.55833333333333" style="3" customWidth="1"/>
    <col min="11" max="11" width="11.1083333333333" customWidth="1"/>
    <col min="14" max="14" width="9.55833333333333" customWidth="1"/>
  </cols>
  <sheetData>
    <row r="1" ht="32.4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30" customHeight="1" spans="1:11">
      <c r="A3" s="5" t="s">
        <v>3</v>
      </c>
      <c r="B3" s="6" t="s">
        <v>4</v>
      </c>
      <c r="C3" s="6"/>
      <c r="D3" s="5" t="s">
        <v>5</v>
      </c>
      <c r="E3" s="5"/>
      <c r="F3" s="5"/>
      <c r="G3" s="5"/>
      <c r="H3" s="5"/>
      <c r="I3" s="5"/>
      <c r="J3" s="5"/>
      <c r="K3" s="5" t="s">
        <v>6</v>
      </c>
    </row>
    <row r="4" ht="30" customHeight="1" spans="1:11">
      <c r="A4" s="5"/>
      <c r="B4" s="6"/>
      <c r="C4" s="6"/>
      <c r="D4" s="7">
        <v>10.14</v>
      </c>
      <c r="E4" s="7">
        <v>10.15</v>
      </c>
      <c r="F4" s="7">
        <v>10.16</v>
      </c>
      <c r="G4" s="7">
        <v>10.17</v>
      </c>
      <c r="H4" s="7">
        <v>10.18</v>
      </c>
      <c r="I4" s="7">
        <v>10.19</v>
      </c>
      <c r="J4" s="7">
        <v>10.2</v>
      </c>
      <c r="K4" s="5"/>
    </row>
    <row r="5" ht="59.4" customHeight="1" spans="1:11">
      <c r="A5" s="5" t="s">
        <v>7</v>
      </c>
      <c r="B5" s="6" t="s">
        <v>8</v>
      </c>
      <c r="C5" s="6"/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</row>
    <row r="6" ht="45.6" customHeight="1" spans="1:11">
      <c r="A6" s="5" t="s">
        <v>17</v>
      </c>
      <c r="B6" s="6" t="s">
        <v>18</v>
      </c>
      <c r="C6" s="6"/>
      <c r="D6" s="5" t="s">
        <v>19</v>
      </c>
      <c r="E6" s="5"/>
      <c r="F6" s="8">
        <v>4</v>
      </c>
      <c r="G6" s="8"/>
      <c r="H6" s="6" t="s">
        <v>20</v>
      </c>
      <c r="I6" s="6"/>
      <c r="J6" s="5">
        <v>81</v>
      </c>
      <c r="K6" s="5"/>
    </row>
    <row r="7" ht="30" customHeight="1" spans="1:11">
      <c r="A7" s="9" t="s">
        <v>21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226.2" customHeight="1" spans="1:12">
      <c r="A8" s="10" t="s">
        <v>22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28" t="s">
        <v>23</v>
      </c>
    </row>
    <row r="9" ht="30" customHeight="1" spans="1:11">
      <c r="A9" s="9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ht="109.8" customHeight="1" spans="1:11">
      <c r="A10" s="10" t="s">
        <v>25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2.2" customHeight="1" spans="1:11">
      <c r="A11" s="9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124.8" customHeight="1" spans="1:11">
      <c r="A12" s="10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3.4" customHeight="1" spans="1:11">
      <c r="A13" s="9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30" customHeight="1" spans="1:11">
      <c r="A14" s="5" t="s">
        <v>29</v>
      </c>
      <c r="B14" s="5" t="s">
        <v>30</v>
      </c>
      <c r="C14" s="5" t="s">
        <v>31</v>
      </c>
      <c r="D14" s="5" t="s">
        <v>32</v>
      </c>
      <c r="E14" s="5"/>
      <c r="F14" s="8" t="s">
        <v>33</v>
      </c>
      <c r="G14" s="8"/>
      <c r="H14" s="5" t="s">
        <v>34</v>
      </c>
      <c r="I14" s="5"/>
      <c r="J14" s="5"/>
      <c r="K14" s="5" t="s">
        <v>35</v>
      </c>
    </row>
    <row r="15" ht="21.6" customHeight="1" spans="1:11">
      <c r="A15" s="11" t="s">
        <v>36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25.2" customHeight="1" spans="1:11">
      <c r="A16" s="5" t="s">
        <v>37</v>
      </c>
      <c r="B16" s="5" t="s">
        <v>38</v>
      </c>
      <c r="C16" s="5"/>
      <c r="D16" s="5">
        <v>88</v>
      </c>
      <c r="E16" s="5"/>
      <c r="F16" s="5">
        <f>253+79+88</f>
        <v>420</v>
      </c>
      <c r="G16" s="5"/>
      <c r="H16" s="12"/>
      <c r="I16" s="12"/>
      <c r="J16" s="12"/>
      <c r="K16" s="11"/>
    </row>
    <row r="17" ht="30" customHeight="1" spans="1:11">
      <c r="A17" s="11" t="s">
        <v>39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22.2" customHeight="1" spans="1:11">
      <c r="A18" s="5" t="s">
        <v>40</v>
      </c>
      <c r="B18" s="5" t="s">
        <v>41</v>
      </c>
      <c r="C18" s="5">
        <v>685</v>
      </c>
      <c r="D18" s="5">
        <v>70</v>
      </c>
      <c r="E18" s="5"/>
      <c r="F18" s="8">
        <f>22+28+70+49+34+31+26+56+48+70</f>
        <v>434</v>
      </c>
      <c r="G18" s="8"/>
      <c r="H18" s="12">
        <f>F18/C18</f>
        <v>0.633576642335766</v>
      </c>
      <c r="I18" s="12"/>
      <c r="J18" s="12"/>
      <c r="K18" s="29">
        <f>F19*0.000485*90</f>
        <v>14.44815</v>
      </c>
    </row>
    <row r="19" ht="22.2" customHeight="1" spans="1:11">
      <c r="A19" s="13" t="s">
        <v>42</v>
      </c>
      <c r="B19" s="13" t="s">
        <v>41</v>
      </c>
      <c r="C19" s="13">
        <v>685</v>
      </c>
      <c r="D19" s="5">
        <v>0</v>
      </c>
      <c r="E19" s="5"/>
      <c r="F19" s="8">
        <f>12+20+23+38+59+50+54+52+23</f>
        <v>331</v>
      </c>
      <c r="G19" s="8"/>
      <c r="H19" s="12">
        <f t="shared" ref="H19:H21" si="0">F19/C19</f>
        <v>0.483211678832117</v>
      </c>
      <c r="I19" s="12"/>
      <c r="J19" s="12"/>
      <c r="K19" s="29"/>
    </row>
    <row r="20" ht="22.2" customHeight="1" spans="1:11">
      <c r="A20" s="14" t="s">
        <v>43</v>
      </c>
      <c r="B20" s="13" t="s">
        <v>41</v>
      </c>
      <c r="C20" s="13">
        <v>204</v>
      </c>
      <c r="D20" s="5">
        <v>25</v>
      </c>
      <c r="E20" s="5"/>
      <c r="F20" s="8">
        <f>14+15+9+32+16+16+4+11+17+25</f>
        <v>159</v>
      </c>
      <c r="G20" s="8"/>
      <c r="H20" s="12">
        <f t="shared" si="0"/>
        <v>0.779411764705882</v>
      </c>
      <c r="I20" s="12"/>
      <c r="J20" s="12"/>
      <c r="K20" s="29">
        <f>F21*0.000485*63</f>
        <v>2.19996</v>
      </c>
    </row>
    <row r="21" ht="22.2" customHeight="1" spans="1:11">
      <c r="A21" s="13" t="s">
        <v>44</v>
      </c>
      <c r="B21" s="13" t="s">
        <v>41</v>
      </c>
      <c r="C21" s="13">
        <v>204</v>
      </c>
      <c r="D21" s="5">
        <v>0</v>
      </c>
      <c r="E21" s="5"/>
      <c r="F21" s="8">
        <f>9+7+14+14+10+5+6+7</f>
        <v>72</v>
      </c>
      <c r="G21" s="8"/>
      <c r="H21" s="12">
        <f t="shared" si="0"/>
        <v>0.352941176470588</v>
      </c>
      <c r="I21" s="12"/>
      <c r="J21" s="12"/>
      <c r="K21" s="29"/>
    </row>
    <row r="22" ht="22.2" customHeight="1" spans="1:11">
      <c r="A22" s="13" t="s">
        <v>45</v>
      </c>
      <c r="B22" s="13"/>
      <c r="C22" s="13"/>
      <c r="D22" s="5">
        <f>F18+F20</f>
        <v>593</v>
      </c>
      <c r="E22" s="5"/>
      <c r="F22" s="8">
        <f>F19+F21</f>
        <v>403</v>
      </c>
      <c r="G22" s="8"/>
      <c r="H22" s="15">
        <f>K18+K20</f>
        <v>16.64811</v>
      </c>
      <c r="I22" s="15"/>
      <c r="J22" s="15"/>
      <c r="K22" s="30">
        <f>H22/36.17</f>
        <v>0.460273983964612</v>
      </c>
    </row>
    <row r="23" ht="19.2" customHeight="1" spans="1:11">
      <c r="A23" s="11" t="s">
        <v>46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ht="24" customHeight="1" spans="1:11">
      <c r="A24" s="5" t="s">
        <v>47</v>
      </c>
      <c r="B24" s="5" t="s">
        <v>48</v>
      </c>
      <c r="C24" s="5">
        <v>142</v>
      </c>
      <c r="D24" s="5">
        <v>0</v>
      </c>
      <c r="E24" s="5"/>
      <c r="F24" s="8">
        <f>10+8+6+11+11+4</f>
        <v>50</v>
      </c>
      <c r="G24" s="8"/>
      <c r="H24" s="12">
        <f>F24/C24</f>
        <v>0.352112676056338</v>
      </c>
      <c r="I24" s="12"/>
      <c r="J24" s="12"/>
      <c r="K24" s="31"/>
    </row>
    <row r="25" ht="24" customHeight="1" spans="1:11">
      <c r="A25" s="5" t="s">
        <v>49</v>
      </c>
      <c r="B25" s="5" t="s">
        <v>50</v>
      </c>
      <c r="C25" s="5">
        <v>272151</v>
      </c>
      <c r="D25" s="5">
        <v>25343</v>
      </c>
      <c r="E25" s="5"/>
      <c r="F25" s="8">
        <f>26652+25343</f>
        <v>51995</v>
      </c>
      <c r="G25" s="8"/>
      <c r="H25" s="12">
        <f t="shared" ref="H25:H35" si="1">F25/C25</f>
        <v>0.191052026264831</v>
      </c>
      <c r="I25" s="12"/>
      <c r="J25" s="12"/>
      <c r="K25" s="31"/>
    </row>
    <row r="26" ht="24" customHeight="1" spans="1:11">
      <c r="A26" s="5" t="s">
        <v>51</v>
      </c>
      <c r="B26" s="5" t="s">
        <v>50</v>
      </c>
      <c r="C26" s="5">
        <v>272151</v>
      </c>
      <c r="D26" s="5">
        <v>0</v>
      </c>
      <c r="E26" s="5"/>
      <c r="F26" s="8">
        <f>0</f>
        <v>0</v>
      </c>
      <c r="G26" s="8"/>
      <c r="H26" s="12">
        <f t="shared" si="1"/>
        <v>0</v>
      </c>
      <c r="I26" s="12"/>
      <c r="J26" s="12"/>
      <c r="K26" s="31"/>
    </row>
    <row r="27" ht="24" customHeight="1" spans="1:11">
      <c r="A27" s="5" t="s">
        <v>52</v>
      </c>
      <c r="B27" s="5" t="s">
        <v>53</v>
      </c>
      <c r="C27" s="6">
        <v>4416</v>
      </c>
      <c r="D27" s="5">
        <v>128</v>
      </c>
      <c r="E27" s="5"/>
      <c r="F27" s="8">
        <f>128</f>
        <v>128</v>
      </c>
      <c r="G27" s="8"/>
      <c r="H27" s="12">
        <f t="shared" si="1"/>
        <v>0.0289855072463768</v>
      </c>
      <c r="I27" s="12"/>
      <c r="J27" s="12"/>
      <c r="K27" s="31"/>
    </row>
    <row r="28" ht="24" customHeight="1" spans="1:11">
      <c r="A28" s="5" t="s">
        <v>54</v>
      </c>
      <c r="B28" s="5" t="s">
        <v>50</v>
      </c>
      <c r="C28" s="5">
        <v>19686</v>
      </c>
      <c r="D28" s="5">
        <v>868</v>
      </c>
      <c r="E28" s="5"/>
      <c r="F28" s="8">
        <f>868</f>
        <v>868</v>
      </c>
      <c r="G28" s="8"/>
      <c r="H28" s="12">
        <f t="shared" si="1"/>
        <v>0.044092248298283</v>
      </c>
      <c r="I28" s="12"/>
      <c r="J28" s="12"/>
      <c r="K28" s="31"/>
    </row>
    <row r="29" ht="24" customHeight="1" spans="1:11">
      <c r="A29" s="5" t="s">
        <v>55</v>
      </c>
      <c r="B29" s="5" t="s">
        <v>50</v>
      </c>
      <c r="C29" s="5">
        <v>2950</v>
      </c>
      <c r="D29" s="5">
        <v>42</v>
      </c>
      <c r="E29" s="5"/>
      <c r="F29" s="8">
        <f>252+288+186+42+210+42</f>
        <v>1020</v>
      </c>
      <c r="G29" s="8"/>
      <c r="H29" s="12">
        <f t="shared" si="1"/>
        <v>0.345762711864407</v>
      </c>
      <c r="I29" s="12"/>
      <c r="J29" s="12"/>
      <c r="K29" s="31"/>
    </row>
    <row r="30" ht="24" customHeight="1" spans="1:11">
      <c r="A30" s="5" t="s">
        <v>56</v>
      </c>
      <c r="B30" s="5" t="s">
        <v>50</v>
      </c>
      <c r="C30" s="6">
        <v>770</v>
      </c>
      <c r="D30" s="5">
        <v>0</v>
      </c>
      <c r="E30" s="5"/>
      <c r="F30" s="8">
        <f>102+42+24</f>
        <v>168</v>
      </c>
      <c r="G30" s="8"/>
      <c r="H30" s="12">
        <f t="shared" si="1"/>
        <v>0.218181818181818</v>
      </c>
      <c r="I30" s="12"/>
      <c r="J30" s="12"/>
      <c r="K30" s="31"/>
    </row>
    <row r="31" ht="24" customHeight="1" spans="1:11">
      <c r="A31" s="16" t="s">
        <v>57</v>
      </c>
      <c r="B31" s="5" t="s">
        <v>50</v>
      </c>
      <c r="C31" s="6">
        <v>686</v>
      </c>
      <c r="D31" s="5">
        <v>0</v>
      </c>
      <c r="E31" s="5"/>
      <c r="F31" s="8">
        <f>60+104</f>
        <v>164</v>
      </c>
      <c r="G31" s="8"/>
      <c r="H31" s="12">
        <f t="shared" ref="H31" si="2">F31/C31</f>
        <v>0.239067055393586</v>
      </c>
      <c r="I31" s="12"/>
      <c r="J31" s="12"/>
      <c r="K31" s="31"/>
    </row>
    <row r="32" ht="24" customHeight="1" spans="1:11">
      <c r="A32" s="5" t="s">
        <v>58</v>
      </c>
      <c r="B32" s="5" t="s">
        <v>50</v>
      </c>
      <c r="C32" s="5">
        <v>147</v>
      </c>
      <c r="D32" s="5">
        <v>0</v>
      </c>
      <c r="E32" s="5"/>
      <c r="F32" s="8">
        <v>0</v>
      </c>
      <c r="G32" s="8"/>
      <c r="H32" s="12">
        <f t="shared" si="1"/>
        <v>0</v>
      </c>
      <c r="I32" s="12"/>
      <c r="J32" s="12"/>
      <c r="K32" s="31"/>
    </row>
    <row r="33" ht="24" customHeight="1" spans="1:11">
      <c r="A33" s="5" t="s">
        <v>59</v>
      </c>
      <c r="B33" s="5" t="s">
        <v>50</v>
      </c>
      <c r="C33" s="5">
        <v>226.5</v>
      </c>
      <c r="D33" s="5">
        <v>0</v>
      </c>
      <c r="E33" s="5"/>
      <c r="F33" s="8">
        <v>0</v>
      </c>
      <c r="G33" s="8"/>
      <c r="H33" s="12">
        <f t="shared" si="1"/>
        <v>0</v>
      </c>
      <c r="I33" s="12"/>
      <c r="J33" s="12"/>
      <c r="K33" s="31"/>
    </row>
    <row r="34" ht="24" customHeight="1" spans="1:11">
      <c r="A34" s="5" t="s">
        <v>60</v>
      </c>
      <c r="B34" s="5" t="s">
        <v>50</v>
      </c>
      <c r="C34" s="5">
        <v>3289</v>
      </c>
      <c r="D34" s="5">
        <v>0</v>
      </c>
      <c r="E34" s="5"/>
      <c r="F34" s="8">
        <v>0</v>
      </c>
      <c r="G34" s="8"/>
      <c r="H34" s="12">
        <f t="shared" si="1"/>
        <v>0</v>
      </c>
      <c r="I34" s="12"/>
      <c r="J34" s="12"/>
      <c r="K34" s="31"/>
    </row>
    <row r="35" ht="24" customHeight="1" spans="1:11">
      <c r="A35" s="5" t="s">
        <v>61</v>
      </c>
      <c r="B35" s="5" t="s">
        <v>48</v>
      </c>
      <c r="C35" s="5">
        <v>9</v>
      </c>
      <c r="D35" s="5">
        <v>0</v>
      </c>
      <c r="E35" s="5"/>
      <c r="F35" s="8">
        <v>0</v>
      </c>
      <c r="G35" s="8"/>
      <c r="H35" s="12">
        <f t="shared" si="1"/>
        <v>0</v>
      </c>
      <c r="I35" s="12"/>
      <c r="J35" s="12"/>
      <c r="K35" s="31"/>
    </row>
    <row r="36" ht="24" customHeight="1" spans="1:11">
      <c r="A36" s="9" t="s">
        <v>62</v>
      </c>
      <c r="B36" s="9"/>
      <c r="C36" s="9"/>
      <c r="D36" s="9"/>
      <c r="E36" s="9"/>
      <c r="F36" s="9"/>
      <c r="G36" s="9"/>
      <c r="H36" s="9"/>
      <c r="I36" s="9"/>
      <c r="J36" s="9"/>
      <c r="K36" s="9"/>
    </row>
    <row r="37" ht="24" customHeight="1" spans="1:11">
      <c r="A37" s="17" t="s">
        <v>63</v>
      </c>
      <c r="B37" s="18"/>
      <c r="C37" s="18"/>
      <c r="D37" s="18"/>
      <c r="E37" s="18"/>
      <c r="F37" s="18"/>
      <c r="G37" s="18"/>
      <c r="H37" s="18"/>
      <c r="I37" s="18"/>
      <c r="J37" s="18"/>
      <c r="K37" s="32"/>
    </row>
    <row r="38" ht="21" customHeight="1" spans="1:11">
      <c r="A38" s="9" t="s">
        <v>64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ht="45" customHeight="1" spans="1:11">
      <c r="A39" s="19" t="s">
        <v>65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24" customHeight="1" spans="1:11">
      <c r="A40" s="9" t="s">
        <v>66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35.4" customHeight="1" spans="1:11">
      <c r="A41" s="6" t="s">
        <v>67</v>
      </c>
      <c r="B41" s="6" t="s">
        <v>68</v>
      </c>
      <c r="C41" s="6" t="s">
        <v>69</v>
      </c>
      <c r="D41" s="6" t="s">
        <v>70</v>
      </c>
      <c r="E41" s="6" t="s">
        <v>71</v>
      </c>
      <c r="F41" s="6" t="s">
        <v>72</v>
      </c>
      <c r="G41" s="6" t="s">
        <v>73</v>
      </c>
      <c r="H41" s="6" t="s">
        <v>74</v>
      </c>
      <c r="I41" s="6" t="s">
        <v>75</v>
      </c>
      <c r="J41" s="6" t="s">
        <v>76</v>
      </c>
      <c r="K41" s="6" t="s">
        <v>35</v>
      </c>
    </row>
    <row r="42" ht="30" customHeight="1" spans="1:11">
      <c r="A42" s="6" t="s">
        <v>77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f>SUM(B42:H42)</f>
        <v>0</v>
      </c>
      <c r="J42" s="33">
        <f>(I42+F18+F19)/908</f>
        <v>0.842511013215859</v>
      </c>
      <c r="K42" s="6"/>
    </row>
    <row r="43" ht="30" customHeight="1" spans="1:11">
      <c r="A43" s="6" t="s">
        <v>78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f>SUM(B43:H43)</f>
        <v>0</v>
      </c>
      <c r="J43" s="33">
        <f>(I43+F20+F21)/908</f>
        <v>0.254405286343612</v>
      </c>
      <c r="K43" s="6"/>
    </row>
    <row r="44" ht="21.6" customHeight="1" spans="1:11">
      <c r="A44" s="20" t="s">
        <v>79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ht="23.4" customHeight="1" spans="1:11">
      <c r="A45" s="19" t="s">
        <v>80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ht="23.4" customHeight="1" spans="1:11">
      <c r="A46" s="6" t="s">
        <v>81</v>
      </c>
      <c r="B46" s="6"/>
      <c r="C46" s="6"/>
      <c r="D46" s="6"/>
      <c r="E46" s="6"/>
      <c r="F46" s="6"/>
      <c r="G46" s="6" t="s">
        <v>82</v>
      </c>
      <c r="H46" s="6"/>
      <c r="I46" s="6"/>
      <c r="J46" s="6"/>
      <c r="K46" s="6"/>
    </row>
    <row r="47" ht="24" customHeight="1" spans="1:11">
      <c r="A47" s="6" t="s">
        <v>83</v>
      </c>
      <c r="B47" s="6"/>
      <c r="C47" s="6"/>
      <c r="D47" s="6"/>
      <c r="E47" s="6"/>
      <c r="F47" s="6" t="s">
        <v>84</v>
      </c>
      <c r="G47" s="6"/>
      <c r="H47" s="6" t="s">
        <v>85</v>
      </c>
      <c r="I47" s="6"/>
      <c r="J47" s="6" t="s">
        <v>86</v>
      </c>
      <c r="K47" s="6"/>
    </row>
    <row r="48" ht="30" customHeight="1" spans="1:11">
      <c r="A48" s="6" t="s">
        <v>87</v>
      </c>
      <c r="B48" s="6"/>
      <c r="C48" s="6"/>
      <c r="D48" s="6"/>
      <c r="E48" s="6"/>
      <c r="F48" s="6">
        <v>4</v>
      </c>
      <c r="G48" s="6"/>
      <c r="H48" s="6">
        <v>4</v>
      </c>
      <c r="I48" s="6"/>
      <c r="J48" s="6">
        <v>1</v>
      </c>
      <c r="K48" s="6"/>
    </row>
    <row r="49" ht="13.2" customHeight="1" spans="1:11">
      <c r="A49" s="6"/>
      <c r="B49" s="6"/>
      <c r="C49" s="6"/>
      <c r="D49" s="6"/>
      <c r="E49" s="6"/>
      <c r="F49" s="21"/>
      <c r="G49" s="21"/>
      <c r="H49" s="6"/>
      <c r="I49" s="6"/>
      <c r="J49" s="6"/>
      <c r="K49" s="6"/>
    </row>
    <row r="50" ht="16.8" customHeight="1" spans="1:11">
      <c r="A50" s="19" t="s">
        <v>88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ht="18" customHeight="1" spans="1:11">
      <c r="A51" s="6" t="s">
        <v>81</v>
      </c>
      <c r="B51" s="6"/>
      <c r="C51" s="6"/>
      <c r="D51" s="6"/>
      <c r="E51" s="6"/>
      <c r="F51" s="6" t="s">
        <v>82</v>
      </c>
      <c r="G51" s="6"/>
      <c r="H51" s="6"/>
      <c r="I51" s="6"/>
      <c r="J51" s="6"/>
      <c r="K51" s="6"/>
    </row>
    <row r="52" ht="20.4" customHeight="1" spans="1:11">
      <c r="A52" s="6" t="s">
        <v>83</v>
      </c>
      <c r="B52" s="6"/>
      <c r="C52" s="6"/>
      <c r="D52" s="6"/>
      <c r="E52" s="6"/>
      <c r="F52" s="6" t="s">
        <v>89</v>
      </c>
      <c r="G52" s="6"/>
      <c r="H52" s="6" t="s">
        <v>85</v>
      </c>
      <c r="I52" s="6"/>
      <c r="J52" s="6" t="s">
        <v>86</v>
      </c>
      <c r="K52" s="6"/>
    </row>
    <row r="53" ht="13.8" customHeight="1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24.6" customHeight="1" spans="1:11">
      <c r="A54" s="22" t="s">
        <v>90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ht="133.2" customHeight="1" spans="1:1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>
      <c r="A56" s="24"/>
      <c r="B56" s="24"/>
      <c r="C56" s="24"/>
      <c r="D56" s="25"/>
      <c r="E56" s="25"/>
      <c r="F56" s="26"/>
      <c r="G56" s="26"/>
      <c r="H56" s="27"/>
      <c r="I56" s="27"/>
      <c r="J56" s="27"/>
      <c r="K56" s="24"/>
    </row>
  </sheetData>
  <mergeCells count="115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A17:K17"/>
    <mergeCell ref="D18:E18"/>
    <mergeCell ref="F18:G18"/>
    <mergeCell ref="H18:J18"/>
    <mergeCell ref="D19:E19"/>
    <mergeCell ref="F19:G19"/>
    <mergeCell ref="H19:J19"/>
    <mergeCell ref="D20:E20"/>
    <mergeCell ref="F20:G20"/>
    <mergeCell ref="H20:J20"/>
    <mergeCell ref="D21:E21"/>
    <mergeCell ref="F21:G21"/>
    <mergeCell ref="H21:J21"/>
    <mergeCell ref="D22:E22"/>
    <mergeCell ref="F22:G22"/>
    <mergeCell ref="H22:J22"/>
    <mergeCell ref="A23:K23"/>
    <mergeCell ref="D24:E24"/>
    <mergeCell ref="F24:G24"/>
    <mergeCell ref="H24:J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A36:K36"/>
    <mergeCell ref="A37:K37"/>
    <mergeCell ref="A38:K38"/>
    <mergeCell ref="A39:K39"/>
    <mergeCell ref="A40:K40"/>
    <mergeCell ref="A44:K44"/>
    <mergeCell ref="A45:K45"/>
    <mergeCell ref="A46:F46"/>
    <mergeCell ref="G46:K46"/>
    <mergeCell ref="A47:E47"/>
    <mergeCell ref="F47:G47"/>
    <mergeCell ref="H47:I47"/>
    <mergeCell ref="J47:K47"/>
    <mergeCell ref="A48:E48"/>
    <mergeCell ref="F48:G48"/>
    <mergeCell ref="H48:I48"/>
    <mergeCell ref="J48:K48"/>
    <mergeCell ref="A49:E49"/>
    <mergeCell ref="F49:G49"/>
    <mergeCell ref="H49:I49"/>
    <mergeCell ref="J49:K49"/>
    <mergeCell ref="A50:K50"/>
    <mergeCell ref="A51:E51"/>
    <mergeCell ref="F51:K51"/>
    <mergeCell ref="A52:E52"/>
    <mergeCell ref="F52:G52"/>
    <mergeCell ref="H52:I52"/>
    <mergeCell ref="J52:K52"/>
    <mergeCell ref="A53:E53"/>
    <mergeCell ref="F53:G53"/>
    <mergeCell ref="H53:I53"/>
    <mergeCell ref="J53:K53"/>
    <mergeCell ref="A54:K54"/>
    <mergeCell ref="A55:K55"/>
    <mergeCell ref="A3:A4"/>
    <mergeCell ref="K3:K4"/>
    <mergeCell ref="K18:K19"/>
    <mergeCell ref="K20:K21"/>
    <mergeCell ref="B3:C4"/>
  </mergeCells>
  <pageMargins left="0.25" right="0.25" top="0.75" bottom="0.75" header="0.3" footer="0.3"/>
  <pageSetup paperSize="9" scale="9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啦啦啦</cp:lastModifiedBy>
  <dcterms:created xsi:type="dcterms:W3CDTF">2015-06-05T18:19:00Z</dcterms:created>
  <cp:lastPrinted>2021-10-06T12:19:00Z</cp:lastPrinted>
  <dcterms:modified xsi:type="dcterms:W3CDTF">2021-10-21T01:30:36Z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C69A6F2E1AED4632A512392E58497375</vt:lpwstr>
  </property>
</Properties>
</file>