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86153\Desktop\钦州项目资料\监理周报、月报\周报\"/>
    </mc:Choice>
  </mc:AlternateContent>
  <xr:revisionPtr revIDLastSave="0" documentId="13_ncr:1_{3D650073-7962-47C0-B54D-1FA014E0E1CE}" xr6:coauthVersionLast="44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施工月报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5" i="1" l="1"/>
  <c r="F17" i="1"/>
  <c r="I44" i="1" l="1"/>
  <c r="J44" i="1" s="1"/>
  <c r="I45" i="1"/>
  <c r="H16" i="1"/>
  <c r="C16" i="1"/>
  <c r="F38" i="1"/>
  <c r="H38" i="1" s="1"/>
  <c r="H40" i="1"/>
  <c r="F40" i="1"/>
  <c r="I48" i="1" l="1"/>
  <c r="I49" i="1"/>
  <c r="J49" i="1" s="1"/>
  <c r="I50" i="1"/>
  <c r="J50" i="1" s="1"/>
  <c r="I51" i="1"/>
  <c r="J51" i="1" s="1"/>
  <c r="J48" i="1"/>
  <c r="I47" i="1"/>
  <c r="J47" i="1" s="1"/>
  <c r="I46" i="1"/>
  <c r="J46" i="1" s="1"/>
  <c r="H26" i="1"/>
  <c r="H27" i="1"/>
  <c r="H28" i="1"/>
  <c r="H29" i="1"/>
  <c r="H30" i="1"/>
  <c r="H31" i="1"/>
  <c r="H32" i="1"/>
  <c r="H33" i="1"/>
  <c r="H34" i="1"/>
  <c r="H35" i="1"/>
  <c r="H25" i="1"/>
  <c r="H23" i="1"/>
  <c r="H21" i="1"/>
  <c r="H22" i="1"/>
  <c r="H20" i="1"/>
  <c r="H18" i="1"/>
  <c r="H17" i="1"/>
</calcChain>
</file>

<file path=xl/sharedStrings.xml><?xml version="1.0" encoding="utf-8"?>
<sst xmlns="http://schemas.openxmlformats.org/spreadsheetml/2006/main" count="124" uniqueCount="101">
  <si>
    <t>业主单位</t>
  </si>
  <si>
    <t>施工单位</t>
  </si>
  <si>
    <t>常州正衡电力工程监理有限公司</t>
  </si>
  <si>
    <t>安徽中建富华能源建设有限公司</t>
  </si>
  <si>
    <t>钦州康熙岭渔光一体光伏电站（四期）一标段</t>
    <phoneticPr fontId="1" type="noConversion"/>
  </si>
  <si>
    <t>项目名称</t>
  </si>
  <si>
    <t>分项工程</t>
  </si>
  <si>
    <t>单位</t>
  </si>
  <si>
    <t>累计完成比例</t>
  </si>
  <si>
    <t>备注</t>
  </si>
  <si>
    <t>一、场区土建工程</t>
    <phoneticPr fontId="1" type="noConversion"/>
  </si>
  <si>
    <t>根</t>
    <phoneticPr fontId="1" type="noConversion"/>
  </si>
  <si>
    <t>二、场区机电安装工程</t>
    <phoneticPr fontId="1" type="noConversion"/>
  </si>
  <si>
    <t>3*21支架安装</t>
    <phoneticPr fontId="1" type="noConversion"/>
  </si>
  <si>
    <t>组</t>
    <phoneticPr fontId="1" type="noConversion"/>
  </si>
  <si>
    <t>块</t>
    <phoneticPr fontId="1" type="noConversion"/>
  </si>
  <si>
    <t>三、场区电气工程</t>
    <phoneticPr fontId="1" type="noConversion"/>
  </si>
  <si>
    <t>逆变器安装</t>
  </si>
  <si>
    <t>台</t>
    <phoneticPr fontId="1" type="noConversion"/>
  </si>
  <si>
    <t>米</t>
    <phoneticPr fontId="1" type="noConversion"/>
  </si>
  <si>
    <t>逆变器4㎡电缆放线</t>
  </si>
  <si>
    <t>逆变器4㎡电缆接线</t>
  </si>
  <si>
    <t>逆变器120m²电缆接线</t>
  </si>
  <si>
    <t>低压3*120放线</t>
  </si>
  <si>
    <t>300*200桥架安装</t>
  </si>
  <si>
    <t>500*200桥架安装</t>
  </si>
  <si>
    <t>环网接地</t>
  </si>
  <si>
    <t>箱变接线</t>
  </si>
  <si>
    <t>五、材料到货情况：</t>
    <phoneticPr fontId="1" type="noConversion"/>
  </si>
  <si>
    <t>PHC-300-AB-70-6管桩</t>
    <phoneticPr fontId="1" type="noConversion"/>
  </si>
  <si>
    <t>PHC-300-AB-70-8管桩</t>
    <phoneticPr fontId="1" type="noConversion"/>
  </si>
  <si>
    <t>1、无安全事故，质量符合设计要求，现场机械安全检查、汽车吊装作业符合安全规范、正确佩戴安全帽，
2、现场道路运输情况检修、高温防暑防控安全管控措施：
3、现场施工机械安全装置检查。
4、现场施工人员安全器具佩戴检查。
质量管控措施：
1、管桩到货质量检验。</t>
    <phoneticPr fontId="1" type="noConversion"/>
  </si>
  <si>
    <t>工程项目</t>
  </si>
  <si>
    <t>桩基施工计划</t>
  </si>
  <si>
    <t>现场管桩进场计划（8米）</t>
  </si>
  <si>
    <t>现场管桩进场计划（6米）</t>
  </si>
  <si>
    <t>光伏支架安装计划</t>
  </si>
  <si>
    <t>光伏支架进场计划</t>
  </si>
  <si>
    <t>光伏组件进场计划</t>
  </si>
  <si>
    <t>光伏组件安装计划</t>
  </si>
  <si>
    <t>总工程量</t>
    <phoneticPr fontId="1" type="noConversion"/>
  </si>
  <si>
    <t>天气/最低温度-最高温度（℃）</t>
    <phoneticPr fontId="1" type="noConversion"/>
  </si>
  <si>
    <t>钦州通威惠金新能源有限公司</t>
    <phoneticPr fontId="1" type="noConversion"/>
  </si>
  <si>
    <t>备注</t>
    <phoneticPr fontId="1" type="noConversion"/>
  </si>
  <si>
    <t>管理人员</t>
    <phoneticPr fontId="1" type="noConversion"/>
  </si>
  <si>
    <t>施工人员</t>
    <phoneticPr fontId="1" type="noConversion"/>
  </si>
  <si>
    <t>二、质量、安全方面管控：</t>
    <phoneticPr fontId="1" type="noConversion"/>
  </si>
  <si>
    <t>本周完成量</t>
    <phoneticPr fontId="1" type="noConversion"/>
  </si>
  <si>
    <t>累计完成量</t>
    <phoneticPr fontId="1" type="noConversion"/>
  </si>
  <si>
    <t>日期</t>
    <phoneticPr fontId="1" type="noConversion"/>
  </si>
  <si>
    <t>监理单位</t>
    <phoneticPr fontId="1" type="noConversion"/>
  </si>
  <si>
    <t>三、下周工作安排：</t>
    <phoneticPr fontId="1" type="noConversion"/>
  </si>
  <si>
    <t>四、本周进度情况：</t>
    <phoneticPr fontId="1" type="noConversion"/>
  </si>
  <si>
    <t>星期四</t>
  </si>
  <si>
    <t>星期五</t>
  </si>
  <si>
    <t>星期六</t>
  </si>
  <si>
    <t>星期日</t>
  </si>
  <si>
    <t>星期一</t>
  </si>
  <si>
    <t>星期二</t>
  </si>
  <si>
    <t>星期三</t>
  </si>
  <si>
    <t>本周工程总量</t>
  </si>
  <si>
    <t>土建</t>
    <phoneticPr fontId="1" type="noConversion"/>
  </si>
  <si>
    <t>单位工程名称</t>
    <phoneticPr fontId="1" type="noConversion"/>
  </si>
  <si>
    <t>应执行</t>
    <phoneticPr fontId="1" type="noConversion"/>
  </si>
  <si>
    <t>已执行</t>
    <phoneticPr fontId="1" type="noConversion"/>
  </si>
  <si>
    <t>记录份数</t>
    <phoneticPr fontId="1" type="noConversion"/>
  </si>
  <si>
    <t>检查项目</t>
    <phoneticPr fontId="1" type="noConversion"/>
  </si>
  <si>
    <t>执行情况</t>
    <phoneticPr fontId="1" type="noConversion"/>
  </si>
  <si>
    <t>《建筑地基基础工程施工质量验收规范》（GB 50202—2018）：5.5.1、5.5.2、5.5.3、5.5.4</t>
    <phoneticPr fontId="1" type="noConversion"/>
  </si>
  <si>
    <t>电气</t>
    <phoneticPr fontId="1" type="noConversion"/>
  </si>
  <si>
    <t xml:space="preserve">应执行	</t>
    <phoneticPr fontId="1" type="noConversion"/>
  </si>
  <si>
    <t>PHC-300-AB-70-7管桩</t>
    <phoneticPr fontId="1" type="noConversion"/>
  </si>
  <si>
    <t>六、本周施工计划表</t>
    <phoneticPr fontId="1" type="noConversion"/>
  </si>
  <si>
    <t>七、强条执行情况汇总</t>
    <phoneticPr fontId="1" type="noConversion"/>
  </si>
  <si>
    <t>八、现场施工照片：</t>
    <phoneticPr fontId="1" type="noConversion"/>
  </si>
  <si>
    <t>3*30支架安装</t>
  </si>
  <si>
    <t>475w组件安装</t>
  </si>
  <si>
    <t>480w组件安装</t>
    <phoneticPr fontId="1" type="noConversion"/>
  </si>
  <si>
    <t>桥架接地6 m²</t>
  </si>
  <si>
    <t>逆变器接地16 m²</t>
  </si>
  <si>
    <t>桥架基础施工</t>
    <phoneticPr fontId="1" type="noConversion"/>
  </si>
  <si>
    <t>支架基础施工</t>
    <phoneticPr fontId="1" type="noConversion"/>
  </si>
  <si>
    <t>管桩型号</t>
    <phoneticPr fontId="1" type="noConversion"/>
  </si>
  <si>
    <t>单位</t>
    <phoneticPr fontId="1" type="noConversion"/>
  </si>
  <si>
    <t>总需求量</t>
    <phoneticPr fontId="1" type="noConversion"/>
  </si>
  <si>
    <t>本周到货量</t>
    <phoneticPr fontId="1" type="noConversion"/>
  </si>
  <si>
    <t>累计到货量</t>
    <phoneticPr fontId="1" type="noConversion"/>
  </si>
  <si>
    <t>累计到货比例</t>
    <phoneticPr fontId="1" type="noConversion"/>
  </si>
  <si>
    <t>管桩基础引孔施工</t>
    <phoneticPr fontId="1" type="noConversion"/>
  </si>
  <si>
    <t>累计量占比</t>
    <phoneticPr fontId="1" type="noConversion"/>
  </si>
  <si>
    <t xml:space="preserve">1、管桩卸货： PHC-300-AB-70-8管桩进场310根，累计到桩1666根,累计到货占比28.08%；PHC-300-AB-70-6管桩进场46根，累计到桩46根,累计到货占比15.54%；
2、厂区塘内排水及进桩道路维修。
3、37#、38#方针引孔完成418根，占比6.71%；打桩120根，累计完成129根，占比2.17%,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</si>
  <si>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 xml:space="preserve">施工内容：
1、下周计划GPS桩基放点500个
2、下周计划管桩引桩470根桩基，累计占比14%，打桩完成250根，累计占比6.39%。
材料到货情况：
1、下周计划管桩到货： PHC-300-AB-70-8管桩到货600根，占比10.11%；累计占比38.19%。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</si>
  <si>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阵雨
25-32</t>
    <phoneticPr fontId="1" type="noConversion"/>
  </si>
  <si>
    <t>多云
27-32</t>
    <phoneticPr fontId="1" type="noConversion"/>
  </si>
  <si>
    <t>雨
26-32</t>
    <phoneticPr fontId="1" type="noConversion"/>
  </si>
  <si>
    <t>多云
26-32</t>
    <phoneticPr fontId="1" type="noConversion"/>
  </si>
  <si>
    <t>雨
26-31</t>
    <phoneticPr fontId="1" type="noConversion"/>
  </si>
  <si>
    <t>阵雨27-33</t>
    <phoneticPr fontId="1" type="noConversion"/>
  </si>
  <si>
    <t>施工周报第三期</t>
    <phoneticPr fontId="1" type="noConversion"/>
  </si>
  <si>
    <t>2021.6.10-2021.6.16</t>
    <phoneticPr fontId="1" type="noConversion"/>
  </si>
  <si>
    <t>雨转晴
28-33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</si>
</sst>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color theme="1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2</xdr:col>
      <xdr:colOff>256540</xdr:colOff>
      <xdr:row>66</xdr:row>
      <xdr:rowOff>1684020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C2AAD351-FCE9-4042-BBC3-1ABBDC0EE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97860"/>
          <a:ext cx="2245360" cy="1684020"/>
        </a:xfrm>
        <a:prstGeom prst="rect">
          <a:avLst/>
        </a:prstGeom>
      </xdr:spPr>
    </xdr:pic>
    <xdr:clientData/>
  </xdr:twoCellAnchor>
  <xdr:twoCellAnchor editAs="oneCell">
    <xdr:from>
      <xdr:col>2</xdr:col>
      <xdr:colOff>205740</xdr:colOff>
      <xdr:row>66</xdr:row>
      <xdr:rowOff>15240</xdr:rowOff>
    </xdr:from>
    <xdr:to>
      <xdr:col>7</xdr:col>
      <xdr:colOff>25400</xdr:colOff>
      <xdr:row>66</xdr:row>
      <xdr:rowOff>1691640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9B6E742C-0BB1-4D8E-9F7F-B03A78745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0760" y="28613100"/>
          <a:ext cx="2235200" cy="1676400"/>
        </a:xfrm>
        <a:prstGeom prst="rect">
          <a:avLst/>
        </a:prstGeom>
      </xdr:spPr>
    </xdr:pic>
    <xdr:clientData/>
  </xdr:twoCellAnchor>
  <xdr:twoCellAnchor editAs="oneCell">
    <xdr:from>
      <xdr:col>6</xdr:col>
      <xdr:colOff>137160</xdr:colOff>
      <xdr:row>66</xdr:row>
      <xdr:rowOff>7620</xdr:rowOff>
    </xdr:from>
    <xdr:to>
      <xdr:col>10</xdr:col>
      <xdr:colOff>508000</xdr:colOff>
      <xdr:row>67</xdr:row>
      <xdr:rowOff>7620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6C9C4237-2D92-464B-ABFE-419989E45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03420" y="28605480"/>
          <a:ext cx="2275840" cy="1706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tabSelected="1" zoomScaleNormal="100" workbookViewId="0">
      <selection activeCell="A7" sqref="A7:K7"/>
    </sheetView>
  </sheetViews>
  <sheetFormatPr defaultRowHeight="13.8" x14ac:dyDescent="0.25"/>
  <cols>
    <col min="1" max="1" width="21.109375" customWidth="1"/>
    <col min="2" max="2" width="7.88671875" customWidth="1"/>
    <col min="3" max="3" width="8.109375" customWidth="1"/>
    <col min="4" max="5" width="6.77734375" style="4" customWidth="1"/>
    <col min="6" max="7" width="6.77734375" style="7" customWidth="1"/>
    <col min="8" max="9" width="6.77734375" style="5" customWidth="1"/>
    <col min="10" max="10" width="7.44140625" style="5" customWidth="1"/>
    <col min="11" max="11" width="10.6640625" customWidth="1"/>
  </cols>
  <sheetData>
    <row r="1" spans="1:11" ht="32.4" customHeight="1" x14ac:dyDescent="0.25">
      <c r="A1" s="25" t="s">
        <v>98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30" customHeight="1" x14ac:dyDescent="0.25">
      <c r="A2" s="2" t="s">
        <v>5</v>
      </c>
      <c r="B2" s="24" t="s">
        <v>4</v>
      </c>
      <c r="C2" s="24"/>
      <c r="D2" s="24"/>
      <c r="E2" s="24"/>
      <c r="F2" s="24"/>
      <c r="G2" s="24"/>
      <c r="H2" s="24"/>
      <c r="I2" s="24"/>
      <c r="J2" s="24"/>
      <c r="K2" s="24"/>
    </row>
    <row r="3" spans="1:11" ht="30" customHeight="1" x14ac:dyDescent="0.25">
      <c r="A3" s="24" t="s">
        <v>0</v>
      </c>
      <c r="B3" s="28" t="s">
        <v>42</v>
      </c>
      <c r="C3" s="28"/>
      <c r="D3" s="24" t="s">
        <v>41</v>
      </c>
      <c r="E3" s="24"/>
      <c r="F3" s="24"/>
      <c r="G3" s="24"/>
      <c r="H3" s="24"/>
      <c r="I3" s="24"/>
      <c r="J3" s="24"/>
      <c r="K3" s="24" t="s">
        <v>49</v>
      </c>
    </row>
    <row r="4" spans="1:11" ht="30" customHeight="1" x14ac:dyDescent="0.25">
      <c r="A4" s="24"/>
      <c r="B4" s="28"/>
      <c r="C4" s="28"/>
      <c r="D4" s="20">
        <v>6.1</v>
      </c>
      <c r="E4" s="2">
        <v>6.11</v>
      </c>
      <c r="F4" s="10">
        <v>6.12</v>
      </c>
      <c r="G4" s="10">
        <v>6.13</v>
      </c>
      <c r="H4" s="2">
        <v>6.14</v>
      </c>
      <c r="I4" s="2">
        <v>6.15</v>
      </c>
      <c r="J4" s="2">
        <v>6.16</v>
      </c>
      <c r="K4" s="24"/>
    </row>
    <row r="5" spans="1:11" ht="60" customHeight="1" x14ac:dyDescent="0.25">
      <c r="A5" s="2" t="s">
        <v>50</v>
      </c>
      <c r="B5" s="28" t="s">
        <v>2</v>
      </c>
      <c r="C5" s="28"/>
      <c r="D5" s="1" t="s">
        <v>92</v>
      </c>
      <c r="E5" s="1" t="s">
        <v>93</v>
      </c>
      <c r="F5" s="6" t="s">
        <v>94</v>
      </c>
      <c r="G5" s="6" t="s">
        <v>95</v>
      </c>
      <c r="H5" s="1" t="s">
        <v>96</v>
      </c>
      <c r="I5" s="1" t="s">
        <v>97</v>
      </c>
      <c r="J5" s="1" t="s">
        <v>100</v>
      </c>
      <c r="K5" s="1" t="s">
        <v>99</v>
      </c>
    </row>
    <row r="6" spans="1:11" ht="34.799999999999997" customHeight="1" x14ac:dyDescent="0.25">
      <c r="A6" s="2" t="s">
        <v>1</v>
      </c>
      <c r="B6" s="28" t="s">
        <v>3</v>
      </c>
      <c r="C6" s="28"/>
      <c r="D6" s="24" t="s">
        <v>44</v>
      </c>
      <c r="E6" s="24"/>
      <c r="F6" s="27">
        <v>4</v>
      </c>
      <c r="G6" s="27"/>
      <c r="H6" s="28" t="s">
        <v>45</v>
      </c>
      <c r="I6" s="28"/>
      <c r="J6" s="24">
        <v>7</v>
      </c>
      <c r="K6" s="24"/>
    </row>
    <row r="7" spans="1:11" ht="30" customHeight="1" x14ac:dyDescent="0.25">
      <c r="A7" s="26">
        <v>56</v>
      </c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ht="85.8" customHeight="1" x14ac:dyDescent="0.25">
      <c r="A8" s="29" t="s">
        <v>90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ht="30" customHeight="1" x14ac:dyDescent="0.25">
      <c r="A9" s="26" t="s">
        <v>46</v>
      </c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1" ht="120" customHeight="1" x14ac:dyDescent="0.25">
      <c r="A10" s="29" t="s">
        <v>31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1" ht="30" customHeight="1" x14ac:dyDescent="0.25">
      <c r="A11" s="26" t="s">
        <v>51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1" ht="87" customHeight="1" x14ac:dyDescent="0.25">
      <c r="A12" s="29" t="s">
        <v>91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ht="30" customHeight="1" x14ac:dyDescent="0.25">
      <c r="A13" s="26" t="s">
        <v>52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1" ht="30" customHeight="1" x14ac:dyDescent="0.25">
      <c r="A14" s="2" t="s">
        <v>6</v>
      </c>
      <c r="B14" s="2" t="s">
        <v>7</v>
      </c>
      <c r="C14" s="2" t="s">
        <v>40</v>
      </c>
      <c r="D14" s="24" t="s">
        <v>47</v>
      </c>
      <c r="E14" s="24"/>
      <c r="F14" s="27" t="s">
        <v>48</v>
      </c>
      <c r="G14" s="27"/>
      <c r="H14" s="24" t="s">
        <v>8</v>
      </c>
      <c r="I14" s="24"/>
      <c r="J14" s="24"/>
      <c r="K14" s="2" t="s">
        <v>9</v>
      </c>
    </row>
    <row r="15" spans="1:11" ht="30" customHeight="1" x14ac:dyDescent="0.25">
      <c r="A15" s="31" t="s">
        <v>10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ht="30" customHeight="1" x14ac:dyDescent="0.25">
      <c r="A16" s="12" t="s">
        <v>88</v>
      </c>
      <c r="B16" s="12" t="s">
        <v>11</v>
      </c>
      <c r="C16" s="12">
        <f>C17+C18</f>
        <v>6228</v>
      </c>
      <c r="D16" s="32">
        <v>418</v>
      </c>
      <c r="E16" s="33"/>
      <c r="F16" s="32">
        <v>418</v>
      </c>
      <c r="G16" s="33"/>
      <c r="H16" s="34">
        <f>F16/C16</f>
        <v>6.7116249197174058E-2</v>
      </c>
      <c r="I16" s="35"/>
      <c r="J16" s="36"/>
      <c r="K16" s="14"/>
    </row>
    <row r="17" spans="1:11" ht="30" customHeight="1" x14ac:dyDescent="0.25">
      <c r="A17" s="2" t="s">
        <v>81</v>
      </c>
      <c r="B17" s="2" t="s">
        <v>11</v>
      </c>
      <c r="C17" s="2">
        <v>5932</v>
      </c>
      <c r="D17" s="24">
        <v>160</v>
      </c>
      <c r="E17" s="24"/>
      <c r="F17" s="27">
        <f>160</f>
        <v>160</v>
      </c>
      <c r="G17" s="27"/>
      <c r="H17" s="30">
        <f>F17/C17</f>
        <v>2.6972353337828724E-2</v>
      </c>
      <c r="I17" s="30"/>
      <c r="J17" s="30"/>
      <c r="K17" s="11"/>
    </row>
    <row r="18" spans="1:11" ht="30" customHeight="1" x14ac:dyDescent="0.25">
      <c r="A18" s="2" t="s">
        <v>80</v>
      </c>
      <c r="B18" s="2" t="s">
        <v>11</v>
      </c>
      <c r="C18" s="2">
        <v>296</v>
      </c>
      <c r="D18" s="24">
        <v>0</v>
      </c>
      <c r="E18" s="24"/>
      <c r="F18" s="27">
        <v>0</v>
      </c>
      <c r="G18" s="27"/>
      <c r="H18" s="30">
        <f>F18/C18</f>
        <v>0</v>
      </c>
      <c r="I18" s="30"/>
      <c r="J18" s="30"/>
      <c r="K18" s="11"/>
    </row>
    <row r="19" spans="1:11" ht="30" customHeight="1" x14ac:dyDescent="0.25">
      <c r="A19" s="31" t="s">
        <v>12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 ht="30" customHeight="1" x14ac:dyDescent="0.25">
      <c r="A20" s="2" t="s">
        <v>75</v>
      </c>
      <c r="B20" s="2" t="s">
        <v>14</v>
      </c>
      <c r="C20" s="2">
        <v>696</v>
      </c>
      <c r="D20" s="24">
        <v>0</v>
      </c>
      <c r="E20" s="24"/>
      <c r="F20" s="27">
        <v>0</v>
      </c>
      <c r="G20" s="27"/>
      <c r="H20" s="30">
        <f>F20/C20</f>
        <v>0</v>
      </c>
      <c r="I20" s="30"/>
      <c r="J20" s="30"/>
      <c r="K20" s="11"/>
    </row>
    <row r="21" spans="1:11" ht="30" customHeight="1" x14ac:dyDescent="0.25">
      <c r="A21" s="2" t="s">
        <v>13</v>
      </c>
      <c r="B21" s="2" t="s">
        <v>14</v>
      </c>
      <c r="C21" s="2">
        <v>212</v>
      </c>
      <c r="D21" s="24">
        <v>0</v>
      </c>
      <c r="E21" s="24"/>
      <c r="F21" s="27">
        <v>0</v>
      </c>
      <c r="G21" s="27"/>
      <c r="H21" s="30">
        <f t="shared" ref="H21:H22" si="0">F21/C21</f>
        <v>0</v>
      </c>
      <c r="I21" s="30"/>
      <c r="J21" s="30"/>
      <c r="K21" s="11"/>
    </row>
    <row r="22" spans="1:11" ht="30" customHeight="1" x14ac:dyDescent="0.25">
      <c r="A22" s="2" t="s">
        <v>76</v>
      </c>
      <c r="B22" s="2" t="s">
        <v>15</v>
      </c>
      <c r="C22" s="2">
        <v>11178</v>
      </c>
      <c r="D22" s="24">
        <v>0</v>
      </c>
      <c r="E22" s="24"/>
      <c r="F22" s="27">
        <v>0</v>
      </c>
      <c r="G22" s="27"/>
      <c r="H22" s="30">
        <f t="shared" si="0"/>
        <v>0</v>
      </c>
      <c r="I22" s="30"/>
      <c r="J22" s="30"/>
      <c r="K22" s="11"/>
    </row>
    <row r="23" spans="1:11" ht="25.05" customHeight="1" x14ac:dyDescent="0.25">
      <c r="A23" s="2" t="s">
        <v>77</v>
      </c>
      <c r="B23" s="2" t="s">
        <v>15</v>
      </c>
      <c r="C23" s="2">
        <v>64818</v>
      </c>
      <c r="D23" s="24">
        <v>0</v>
      </c>
      <c r="E23" s="24"/>
      <c r="F23" s="27">
        <v>0</v>
      </c>
      <c r="G23" s="27"/>
      <c r="H23" s="30">
        <f>F23/C23</f>
        <v>0</v>
      </c>
      <c r="I23" s="30"/>
      <c r="J23" s="30"/>
      <c r="K23" s="11"/>
    </row>
    <row r="24" spans="1:11" ht="25.05" customHeight="1" x14ac:dyDescent="0.25">
      <c r="A24" s="31" t="s">
        <v>16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 spans="1:11" ht="25.05" customHeight="1" x14ac:dyDescent="0.25">
      <c r="A25" s="2" t="s">
        <v>17</v>
      </c>
      <c r="B25" s="2" t="s">
        <v>18</v>
      </c>
      <c r="C25" s="2">
        <v>142</v>
      </c>
      <c r="D25" s="24">
        <v>0</v>
      </c>
      <c r="E25" s="24"/>
      <c r="F25" s="27">
        <v>0</v>
      </c>
      <c r="G25" s="27"/>
      <c r="H25" s="30">
        <f>F25/C25</f>
        <v>0</v>
      </c>
      <c r="I25" s="30"/>
      <c r="J25" s="30"/>
      <c r="K25" s="11"/>
    </row>
    <row r="26" spans="1:11" ht="25.05" customHeight="1" x14ac:dyDescent="0.25">
      <c r="A26" s="2" t="s">
        <v>20</v>
      </c>
      <c r="B26" s="2" t="s">
        <v>19</v>
      </c>
      <c r="C26" s="2">
        <v>272151</v>
      </c>
      <c r="D26" s="24">
        <v>0</v>
      </c>
      <c r="E26" s="24"/>
      <c r="F26" s="27">
        <v>0</v>
      </c>
      <c r="G26" s="27"/>
      <c r="H26" s="30">
        <f t="shared" ref="H26:H35" si="1">F26/C26</f>
        <v>0</v>
      </c>
      <c r="I26" s="30"/>
      <c r="J26" s="30"/>
      <c r="K26" s="11"/>
    </row>
    <row r="27" spans="1:11" ht="30" customHeight="1" x14ac:dyDescent="0.25">
      <c r="A27" s="2" t="s">
        <v>21</v>
      </c>
      <c r="B27" s="2" t="s">
        <v>19</v>
      </c>
      <c r="C27" s="2">
        <v>272151</v>
      </c>
      <c r="D27" s="24">
        <v>0</v>
      </c>
      <c r="E27" s="24"/>
      <c r="F27" s="27">
        <v>0</v>
      </c>
      <c r="G27" s="27"/>
      <c r="H27" s="30">
        <f t="shared" si="1"/>
        <v>0</v>
      </c>
      <c r="I27" s="30"/>
      <c r="J27" s="30"/>
      <c r="K27" s="11"/>
    </row>
    <row r="28" spans="1:11" ht="30" customHeight="1" x14ac:dyDescent="0.25">
      <c r="A28" s="2" t="s">
        <v>22</v>
      </c>
      <c r="B28" s="2" t="s">
        <v>19</v>
      </c>
      <c r="C28" s="1">
        <v>19686</v>
      </c>
      <c r="D28" s="24">
        <v>0</v>
      </c>
      <c r="E28" s="24"/>
      <c r="F28" s="27">
        <v>0</v>
      </c>
      <c r="G28" s="27"/>
      <c r="H28" s="30">
        <f t="shared" si="1"/>
        <v>0</v>
      </c>
      <c r="I28" s="30"/>
      <c r="J28" s="30"/>
      <c r="K28" s="11"/>
    </row>
    <row r="29" spans="1:11" ht="30" customHeight="1" x14ac:dyDescent="0.25">
      <c r="A29" s="2" t="s">
        <v>23</v>
      </c>
      <c r="B29" s="2" t="s">
        <v>19</v>
      </c>
      <c r="C29" s="2">
        <v>19686</v>
      </c>
      <c r="D29" s="24">
        <v>0</v>
      </c>
      <c r="E29" s="24"/>
      <c r="F29" s="27">
        <v>0</v>
      </c>
      <c r="G29" s="27"/>
      <c r="H29" s="30">
        <f t="shared" si="1"/>
        <v>0</v>
      </c>
      <c r="I29" s="30"/>
      <c r="J29" s="30"/>
      <c r="K29" s="11"/>
    </row>
    <row r="30" spans="1:11" ht="30" customHeight="1" x14ac:dyDescent="0.25">
      <c r="A30" s="2" t="s">
        <v>24</v>
      </c>
      <c r="B30" s="2" t="s">
        <v>19</v>
      </c>
      <c r="C30" s="2">
        <v>2950</v>
      </c>
      <c r="D30" s="24">
        <v>0</v>
      </c>
      <c r="E30" s="24"/>
      <c r="F30" s="27">
        <v>0</v>
      </c>
      <c r="G30" s="27"/>
      <c r="H30" s="30">
        <f t="shared" si="1"/>
        <v>0</v>
      </c>
      <c r="I30" s="30"/>
      <c r="J30" s="30"/>
      <c r="K30" s="11"/>
    </row>
    <row r="31" spans="1:11" ht="30" customHeight="1" x14ac:dyDescent="0.25">
      <c r="A31" s="2" t="s">
        <v>25</v>
      </c>
      <c r="B31" s="2" t="s">
        <v>19</v>
      </c>
      <c r="C31" s="1">
        <v>770</v>
      </c>
      <c r="D31" s="24">
        <v>0</v>
      </c>
      <c r="E31" s="24"/>
      <c r="F31" s="27">
        <v>0</v>
      </c>
      <c r="G31" s="27"/>
      <c r="H31" s="30">
        <f t="shared" si="1"/>
        <v>0</v>
      </c>
      <c r="I31" s="30"/>
      <c r="J31" s="30"/>
      <c r="K31" s="11"/>
    </row>
    <row r="32" spans="1:11" ht="30" customHeight="1" x14ac:dyDescent="0.25">
      <c r="A32" s="2" t="s">
        <v>78</v>
      </c>
      <c r="B32" s="2" t="s">
        <v>19</v>
      </c>
      <c r="C32" s="2">
        <v>147</v>
      </c>
      <c r="D32" s="24">
        <v>0</v>
      </c>
      <c r="E32" s="24"/>
      <c r="F32" s="27">
        <v>0</v>
      </c>
      <c r="G32" s="27"/>
      <c r="H32" s="30">
        <f t="shared" si="1"/>
        <v>0</v>
      </c>
      <c r="I32" s="30"/>
      <c r="J32" s="30"/>
      <c r="K32" s="11"/>
    </row>
    <row r="33" spans="1:11" ht="30" customHeight="1" x14ac:dyDescent="0.25">
      <c r="A33" s="2" t="s">
        <v>79</v>
      </c>
      <c r="B33" s="2" t="s">
        <v>19</v>
      </c>
      <c r="C33" s="2">
        <v>226.5</v>
      </c>
      <c r="D33" s="24">
        <v>0</v>
      </c>
      <c r="E33" s="24"/>
      <c r="F33" s="27">
        <v>0</v>
      </c>
      <c r="G33" s="27"/>
      <c r="H33" s="30">
        <f t="shared" si="1"/>
        <v>0</v>
      </c>
      <c r="I33" s="30"/>
      <c r="J33" s="30"/>
      <c r="K33" s="11"/>
    </row>
    <row r="34" spans="1:11" ht="30" customHeight="1" x14ac:dyDescent="0.25">
      <c r="A34" s="2" t="s">
        <v>26</v>
      </c>
      <c r="B34" s="2" t="s">
        <v>19</v>
      </c>
      <c r="C34" s="2">
        <v>3289</v>
      </c>
      <c r="D34" s="24">
        <v>0</v>
      </c>
      <c r="E34" s="24"/>
      <c r="F34" s="27">
        <v>0</v>
      </c>
      <c r="G34" s="27"/>
      <c r="H34" s="30">
        <f t="shared" si="1"/>
        <v>0</v>
      </c>
      <c r="I34" s="30"/>
      <c r="J34" s="30"/>
      <c r="K34" s="11"/>
    </row>
    <row r="35" spans="1:11" ht="30" customHeight="1" x14ac:dyDescent="0.25">
      <c r="A35" s="2" t="s">
        <v>27</v>
      </c>
      <c r="B35" s="2" t="s">
        <v>18</v>
      </c>
      <c r="C35" s="2">
        <v>9</v>
      </c>
      <c r="D35" s="24">
        <v>0</v>
      </c>
      <c r="E35" s="24"/>
      <c r="F35" s="27">
        <v>0</v>
      </c>
      <c r="G35" s="27"/>
      <c r="H35" s="30">
        <f t="shared" si="1"/>
        <v>0</v>
      </c>
      <c r="I35" s="30"/>
      <c r="J35" s="30"/>
      <c r="K35" s="11"/>
    </row>
    <row r="36" spans="1:11" ht="30" customHeight="1" x14ac:dyDescent="0.25">
      <c r="A36" s="26" t="s">
        <v>28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ht="20.399999999999999" customHeight="1" x14ac:dyDescent="0.25">
      <c r="A37" s="15" t="s">
        <v>82</v>
      </c>
      <c r="B37" s="19" t="s">
        <v>83</v>
      </c>
      <c r="C37" s="19" t="s">
        <v>84</v>
      </c>
      <c r="D37" s="40" t="s">
        <v>85</v>
      </c>
      <c r="E37" s="41"/>
      <c r="F37" s="40" t="s">
        <v>86</v>
      </c>
      <c r="G37" s="41"/>
      <c r="H37" s="40" t="s">
        <v>87</v>
      </c>
      <c r="I37" s="42"/>
      <c r="J37" s="41"/>
      <c r="K37" s="19" t="s">
        <v>43</v>
      </c>
    </row>
    <row r="38" spans="1:11" ht="30" customHeight="1" x14ac:dyDescent="0.25">
      <c r="A38" s="3" t="s">
        <v>30</v>
      </c>
      <c r="B38" s="3" t="s">
        <v>11</v>
      </c>
      <c r="C38" s="2">
        <v>4932</v>
      </c>
      <c r="D38" s="37">
        <v>310</v>
      </c>
      <c r="E38" s="37"/>
      <c r="F38" s="27">
        <f>1356+D38+D39</f>
        <v>1666</v>
      </c>
      <c r="G38" s="27"/>
      <c r="H38" s="30">
        <f>F38/5932</f>
        <v>0.28084962913014161</v>
      </c>
      <c r="I38" s="30"/>
      <c r="J38" s="30"/>
      <c r="K38" s="11"/>
    </row>
    <row r="39" spans="1:11" ht="30" customHeight="1" x14ac:dyDescent="0.25">
      <c r="A39" s="3" t="s">
        <v>71</v>
      </c>
      <c r="B39" s="3" t="s">
        <v>11</v>
      </c>
      <c r="C39" s="2">
        <v>1000</v>
      </c>
      <c r="D39" s="37">
        <v>0</v>
      </c>
      <c r="E39" s="37"/>
      <c r="F39" s="27"/>
      <c r="G39" s="27"/>
      <c r="H39" s="30"/>
      <c r="I39" s="30"/>
      <c r="J39" s="30"/>
      <c r="K39" s="11"/>
    </row>
    <row r="40" spans="1:11" ht="30" customHeight="1" x14ac:dyDescent="0.25">
      <c r="A40" s="3" t="s">
        <v>29</v>
      </c>
      <c r="B40" s="3" t="s">
        <v>11</v>
      </c>
      <c r="C40" s="2">
        <v>296</v>
      </c>
      <c r="D40" s="37">
        <v>46</v>
      </c>
      <c r="E40" s="37"/>
      <c r="F40" s="27">
        <f>46</f>
        <v>46</v>
      </c>
      <c r="G40" s="27"/>
      <c r="H40" s="30">
        <f>F40/C40</f>
        <v>0.1554054054054054</v>
      </c>
      <c r="I40" s="30"/>
      <c r="J40" s="30"/>
      <c r="K40" s="11"/>
    </row>
    <row r="41" spans="1:11" ht="30" customHeight="1" x14ac:dyDescent="0.25">
      <c r="A41" s="3"/>
      <c r="B41" s="3"/>
      <c r="C41" s="2"/>
      <c r="D41" s="37"/>
      <c r="E41" s="37"/>
      <c r="F41" s="38"/>
      <c r="G41" s="38"/>
      <c r="H41" s="39"/>
      <c r="I41" s="39"/>
      <c r="J41" s="39"/>
      <c r="K41" s="11"/>
    </row>
    <row r="42" spans="1:11" ht="30" customHeight="1" x14ac:dyDescent="0.25">
      <c r="A42" s="26" t="s">
        <v>72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pans="1:11" ht="48.6" customHeight="1" x14ac:dyDescent="0.25">
      <c r="A43" s="1" t="s">
        <v>32</v>
      </c>
      <c r="B43" s="1" t="s">
        <v>53</v>
      </c>
      <c r="C43" s="1" t="s">
        <v>54</v>
      </c>
      <c r="D43" s="1" t="s">
        <v>55</v>
      </c>
      <c r="E43" s="1" t="s">
        <v>56</v>
      </c>
      <c r="F43" s="1" t="s">
        <v>57</v>
      </c>
      <c r="G43" s="1" t="s">
        <v>58</v>
      </c>
      <c r="H43" s="1" t="s">
        <v>59</v>
      </c>
      <c r="I43" s="1" t="s">
        <v>60</v>
      </c>
      <c r="J43" s="1" t="s">
        <v>89</v>
      </c>
      <c r="K43" s="8" t="s">
        <v>43</v>
      </c>
    </row>
    <row r="44" spans="1:11" ht="30" customHeight="1" x14ac:dyDescent="0.25">
      <c r="A44" s="13" t="s">
        <v>88</v>
      </c>
      <c r="B44" s="13">
        <v>80</v>
      </c>
      <c r="C44" s="13">
        <v>80</v>
      </c>
      <c r="D44" s="13">
        <v>80</v>
      </c>
      <c r="E44" s="13">
        <v>80</v>
      </c>
      <c r="F44" s="13">
        <v>50</v>
      </c>
      <c r="G44" s="13">
        <v>50</v>
      </c>
      <c r="H44" s="13">
        <v>50</v>
      </c>
      <c r="I44" s="13">
        <f>SUM(B44:H44)</f>
        <v>470</v>
      </c>
      <c r="J44" s="21">
        <f>(418+I44)/6228</f>
        <v>0.14258188824662812</v>
      </c>
      <c r="K44" s="8"/>
    </row>
    <row r="45" spans="1:11" ht="30" customHeight="1" x14ac:dyDescent="0.25">
      <c r="A45" s="1" t="s">
        <v>33</v>
      </c>
      <c r="B45" s="1">
        <v>50</v>
      </c>
      <c r="C45" s="1">
        <v>50</v>
      </c>
      <c r="D45" s="1">
        <v>50</v>
      </c>
      <c r="E45" s="1">
        <v>50</v>
      </c>
      <c r="F45" s="1">
        <v>50</v>
      </c>
      <c r="G45" s="1">
        <v>0</v>
      </c>
      <c r="H45" s="1">
        <v>0</v>
      </c>
      <c r="I45" s="1">
        <f>SUM(B45:H45)</f>
        <v>250</v>
      </c>
      <c r="J45" s="9">
        <f>(160+I45)/5932</f>
        <v>6.9116655428186111E-2</v>
      </c>
      <c r="K45" s="8"/>
    </row>
    <row r="46" spans="1:11" ht="30" customHeight="1" x14ac:dyDescent="0.25">
      <c r="A46" s="1" t="s">
        <v>34</v>
      </c>
      <c r="B46" s="1">
        <v>0</v>
      </c>
      <c r="C46" s="1">
        <v>0</v>
      </c>
      <c r="D46" s="1">
        <v>0</v>
      </c>
      <c r="E46" s="1">
        <v>0</v>
      </c>
      <c r="F46" s="1">
        <v>200</v>
      </c>
      <c r="G46" s="1">
        <v>200</v>
      </c>
      <c r="H46" s="1">
        <v>200</v>
      </c>
      <c r="I46" s="1">
        <f>SUM(B46:H46)</f>
        <v>600</v>
      </c>
      <c r="J46" s="9">
        <f>(1666+I46)/5932</f>
        <v>0.38199595414699933</v>
      </c>
      <c r="K46" s="8"/>
    </row>
    <row r="47" spans="1:11" ht="30" customHeight="1" x14ac:dyDescent="0.25">
      <c r="A47" s="1" t="s">
        <v>35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>SUM(B47:H47)</f>
        <v>0</v>
      </c>
      <c r="J47" s="9">
        <f>I47/296</f>
        <v>0</v>
      </c>
      <c r="K47" s="8"/>
    </row>
    <row r="48" spans="1:11" ht="30" customHeight="1" x14ac:dyDescent="0.25">
      <c r="A48" s="1" t="s">
        <v>36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ref="I48:I51" si="2">SUM(B48:H48)</f>
        <v>0</v>
      </c>
      <c r="J48" s="9">
        <f t="shared" ref="J48:J51" si="3">I48/5932</f>
        <v>0</v>
      </c>
      <c r="K48" s="8"/>
    </row>
    <row r="49" spans="1:11" ht="30" customHeight="1" x14ac:dyDescent="0.25">
      <c r="A49" s="1" t="s">
        <v>37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9">
        <f t="shared" si="3"/>
        <v>0</v>
      </c>
      <c r="K49" s="8"/>
    </row>
    <row r="50" spans="1:11" ht="30" customHeight="1" x14ac:dyDescent="0.25">
      <c r="A50" s="1" t="s">
        <v>38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f t="shared" si="2"/>
        <v>0</v>
      </c>
      <c r="J50" s="9">
        <f t="shared" si="3"/>
        <v>0</v>
      </c>
      <c r="K50" s="8"/>
    </row>
    <row r="51" spans="1:11" ht="30" customHeight="1" x14ac:dyDescent="0.25">
      <c r="A51" s="1" t="s">
        <v>39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f t="shared" si="2"/>
        <v>0</v>
      </c>
      <c r="J51" s="9">
        <f t="shared" si="3"/>
        <v>0</v>
      </c>
      <c r="K51" s="1"/>
    </row>
    <row r="52" spans="1:11" ht="30" customHeight="1" x14ac:dyDescent="0.25">
      <c r="A52" s="43" t="s">
        <v>73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</row>
    <row r="53" spans="1:11" ht="30" customHeight="1" x14ac:dyDescent="0.25">
      <c r="A53" s="46" t="s">
        <v>61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30" customHeight="1" x14ac:dyDescent="0.25">
      <c r="A54" s="47" t="s">
        <v>66</v>
      </c>
      <c r="B54" s="47"/>
      <c r="C54" s="47"/>
      <c r="D54" s="47"/>
      <c r="E54" s="47"/>
      <c r="F54" s="47"/>
      <c r="G54" s="47" t="s">
        <v>67</v>
      </c>
      <c r="H54" s="47"/>
      <c r="I54" s="47"/>
      <c r="J54" s="47"/>
      <c r="K54" s="47"/>
    </row>
    <row r="55" spans="1:11" ht="30" customHeight="1" x14ac:dyDescent="0.25">
      <c r="A55" s="47" t="s">
        <v>62</v>
      </c>
      <c r="B55" s="47"/>
      <c r="C55" s="47"/>
      <c r="D55" s="47"/>
      <c r="E55" s="47"/>
      <c r="F55" s="47" t="s">
        <v>63</v>
      </c>
      <c r="G55" s="47"/>
      <c r="H55" s="47" t="s">
        <v>64</v>
      </c>
      <c r="I55" s="47"/>
      <c r="J55" s="47" t="s">
        <v>65</v>
      </c>
      <c r="K55" s="47"/>
    </row>
    <row r="56" spans="1:11" ht="30" customHeight="1" x14ac:dyDescent="0.25">
      <c r="A56" s="47" t="s">
        <v>68</v>
      </c>
      <c r="B56" s="47"/>
      <c r="C56" s="47"/>
      <c r="D56" s="47"/>
      <c r="E56" s="47"/>
      <c r="F56" s="47">
        <v>4</v>
      </c>
      <c r="G56" s="47"/>
      <c r="H56" s="47">
        <v>4</v>
      </c>
      <c r="I56" s="47"/>
      <c r="J56" s="47">
        <v>1</v>
      </c>
      <c r="K56" s="47"/>
    </row>
    <row r="57" spans="1:11" ht="25.05" customHeight="1" x14ac:dyDescent="0.25">
      <c r="A57" s="22"/>
      <c r="B57" s="48"/>
      <c r="C57" s="48"/>
      <c r="D57" s="48"/>
      <c r="E57" s="23"/>
      <c r="F57" s="49"/>
      <c r="G57" s="50"/>
      <c r="H57" s="22"/>
      <c r="I57" s="23"/>
      <c r="J57" s="22"/>
      <c r="K57" s="23"/>
    </row>
    <row r="58" spans="1:11" ht="25.05" customHeight="1" x14ac:dyDescent="0.25">
      <c r="A58" s="22"/>
      <c r="B58" s="48"/>
      <c r="C58" s="48"/>
      <c r="D58" s="48"/>
      <c r="E58" s="23"/>
      <c r="F58" s="49"/>
      <c r="G58" s="50"/>
      <c r="H58" s="22"/>
      <c r="I58" s="23"/>
      <c r="J58" s="22"/>
      <c r="K58" s="23"/>
    </row>
    <row r="59" spans="1:11" ht="25.05" customHeight="1" x14ac:dyDescent="0.25">
      <c r="A59" s="22"/>
      <c r="B59" s="48"/>
      <c r="C59" s="48"/>
      <c r="D59" s="48"/>
      <c r="E59" s="23"/>
      <c r="F59" s="49"/>
      <c r="G59" s="50"/>
      <c r="H59" s="22"/>
      <c r="I59" s="23"/>
      <c r="J59" s="22"/>
      <c r="K59" s="23"/>
    </row>
    <row r="60" spans="1:11" ht="30" customHeight="1" x14ac:dyDescent="0.25">
      <c r="A60" s="46" t="s">
        <v>69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</row>
    <row r="61" spans="1:11" ht="25.05" customHeight="1" x14ac:dyDescent="0.25">
      <c r="A61" s="47" t="s">
        <v>66</v>
      </c>
      <c r="B61" s="47"/>
      <c r="C61" s="47"/>
      <c r="D61" s="47"/>
      <c r="E61" s="47"/>
      <c r="F61" s="47" t="s">
        <v>67</v>
      </c>
      <c r="G61" s="47"/>
      <c r="H61" s="47"/>
      <c r="I61" s="47"/>
      <c r="J61" s="47"/>
      <c r="K61" s="47"/>
    </row>
    <row r="62" spans="1:11" ht="25.05" customHeight="1" x14ac:dyDescent="0.25">
      <c r="A62" s="47" t="s">
        <v>62</v>
      </c>
      <c r="B62" s="47"/>
      <c r="C62" s="47"/>
      <c r="D62" s="47"/>
      <c r="E62" s="47"/>
      <c r="F62" s="47" t="s">
        <v>70</v>
      </c>
      <c r="G62" s="47"/>
      <c r="H62" s="47" t="s">
        <v>64</v>
      </c>
      <c r="I62" s="47"/>
      <c r="J62" s="47" t="s">
        <v>65</v>
      </c>
      <c r="K62" s="47"/>
    </row>
    <row r="63" spans="1:11" ht="25.05" customHeight="1" x14ac:dyDescent="0.25">
      <c r="A63" s="16"/>
      <c r="B63" s="17"/>
      <c r="C63" s="17"/>
      <c r="D63" s="17"/>
      <c r="E63" s="18"/>
      <c r="F63" s="22"/>
      <c r="G63" s="23"/>
      <c r="H63" s="22"/>
      <c r="I63" s="23"/>
      <c r="J63" s="22"/>
      <c r="K63" s="23"/>
    </row>
    <row r="64" spans="1:11" ht="25.05" customHeight="1" x14ac:dyDescent="0.25">
      <c r="A64" s="22"/>
      <c r="B64" s="48"/>
      <c r="C64" s="48"/>
      <c r="D64" s="48"/>
      <c r="E64" s="23"/>
      <c r="F64" s="47"/>
      <c r="G64" s="47"/>
      <c r="H64" s="47"/>
      <c r="I64" s="47"/>
      <c r="J64" s="47"/>
      <c r="K64" s="47"/>
    </row>
    <row r="65" spans="1:11" ht="25.05" customHeight="1" x14ac:dyDescent="0.25">
      <c r="A65" s="22"/>
      <c r="B65" s="48"/>
      <c r="C65" s="48"/>
      <c r="D65" s="48"/>
      <c r="E65" s="23"/>
      <c r="F65" s="47"/>
      <c r="G65" s="47"/>
      <c r="H65" s="47"/>
      <c r="I65" s="47"/>
      <c r="J65" s="47"/>
      <c r="K65" s="47"/>
    </row>
    <row r="66" spans="1:11" ht="30" customHeight="1" x14ac:dyDescent="0.25">
      <c r="A66" s="44" t="s">
        <v>74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</row>
    <row r="67" spans="1:11" ht="134.4" customHeight="1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</row>
  </sheetData>
  <mergeCells count="138">
    <mergeCell ref="A67:K67"/>
    <mergeCell ref="J55:K55"/>
    <mergeCell ref="H55:I55"/>
    <mergeCell ref="F55:G55"/>
    <mergeCell ref="A55:E55"/>
    <mergeCell ref="A56:E56"/>
    <mergeCell ref="F56:G56"/>
    <mergeCell ref="H56:I56"/>
    <mergeCell ref="J56:K56"/>
    <mergeCell ref="J62:K62"/>
    <mergeCell ref="A62:E62"/>
    <mergeCell ref="F64:G64"/>
    <mergeCell ref="F65:G65"/>
    <mergeCell ref="H64:I64"/>
    <mergeCell ref="F62:G62"/>
    <mergeCell ref="H62:I62"/>
    <mergeCell ref="A65:E65"/>
    <mergeCell ref="F63:G63"/>
    <mergeCell ref="H63:I63"/>
    <mergeCell ref="H57:I57"/>
    <mergeCell ref="H58:I58"/>
    <mergeCell ref="H59:I59"/>
    <mergeCell ref="J57:K57"/>
    <mergeCell ref="J58:K58"/>
    <mergeCell ref="A52:K52"/>
    <mergeCell ref="A66:K66"/>
    <mergeCell ref="A53:K53"/>
    <mergeCell ref="A54:F54"/>
    <mergeCell ref="G54:K54"/>
    <mergeCell ref="A60:K60"/>
    <mergeCell ref="A61:E61"/>
    <mergeCell ref="F61:K61"/>
    <mergeCell ref="H65:I65"/>
    <mergeCell ref="J64:K64"/>
    <mergeCell ref="J65:K65"/>
    <mergeCell ref="A64:E64"/>
    <mergeCell ref="J59:K59"/>
    <mergeCell ref="A57:E57"/>
    <mergeCell ref="A58:E58"/>
    <mergeCell ref="A59:E59"/>
    <mergeCell ref="F57:G57"/>
    <mergeCell ref="F58:G58"/>
    <mergeCell ref="F59:G59"/>
    <mergeCell ref="D31:E31"/>
    <mergeCell ref="D33:E33"/>
    <mergeCell ref="D34:E34"/>
    <mergeCell ref="F27:G27"/>
    <mergeCell ref="F28:G28"/>
    <mergeCell ref="D37:E37"/>
    <mergeCell ref="F37:G37"/>
    <mergeCell ref="H37:J37"/>
    <mergeCell ref="A42:K42"/>
    <mergeCell ref="D41:E41"/>
    <mergeCell ref="F40:G40"/>
    <mergeCell ref="F41:G41"/>
    <mergeCell ref="H40:J40"/>
    <mergeCell ref="H41:J41"/>
    <mergeCell ref="D39:E39"/>
    <mergeCell ref="F38:G39"/>
    <mergeCell ref="H38:J39"/>
    <mergeCell ref="D35:E35"/>
    <mergeCell ref="A36:K36"/>
    <mergeCell ref="D38:E38"/>
    <mergeCell ref="D40:E40"/>
    <mergeCell ref="F34:G34"/>
    <mergeCell ref="F35:G35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H34:J34"/>
    <mergeCell ref="H35:J35"/>
    <mergeCell ref="F29:G29"/>
    <mergeCell ref="F30:G30"/>
    <mergeCell ref="F31:G31"/>
    <mergeCell ref="F32:G32"/>
    <mergeCell ref="F33:G33"/>
    <mergeCell ref="F25:G25"/>
    <mergeCell ref="D32:E32"/>
    <mergeCell ref="F26:G26"/>
    <mergeCell ref="D28:E28"/>
    <mergeCell ref="D29:E29"/>
    <mergeCell ref="D30:E30"/>
    <mergeCell ref="D18:E18"/>
    <mergeCell ref="F17:G17"/>
    <mergeCell ref="F18:G18"/>
    <mergeCell ref="A19:K19"/>
    <mergeCell ref="F20:G20"/>
    <mergeCell ref="F21:G21"/>
    <mergeCell ref="F22:G22"/>
    <mergeCell ref="F23:G23"/>
    <mergeCell ref="H20:J20"/>
    <mergeCell ref="H21:J21"/>
    <mergeCell ref="H22:J22"/>
    <mergeCell ref="H23:J23"/>
    <mergeCell ref="D20:E20"/>
    <mergeCell ref="D21:E21"/>
    <mergeCell ref="D22:E22"/>
    <mergeCell ref="D23:E23"/>
    <mergeCell ref="A24:K24"/>
    <mergeCell ref="D14:E14"/>
    <mergeCell ref="F14:G14"/>
    <mergeCell ref="H14:J14"/>
    <mergeCell ref="D16:E16"/>
    <mergeCell ref="F16:G16"/>
    <mergeCell ref="H16:J16"/>
    <mergeCell ref="D25:E25"/>
    <mergeCell ref="D26:E26"/>
    <mergeCell ref="D27:E27"/>
    <mergeCell ref="J63:K63"/>
    <mergeCell ref="K3:K4"/>
    <mergeCell ref="A1:K1"/>
    <mergeCell ref="B2:K2"/>
    <mergeCell ref="A7:K7"/>
    <mergeCell ref="D6:E6"/>
    <mergeCell ref="F6:G6"/>
    <mergeCell ref="H6:I6"/>
    <mergeCell ref="J6:K6"/>
    <mergeCell ref="A9:K9"/>
    <mergeCell ref="B5:C5"/>
    <mergeCell ref="B6:C6"/>
    <mergeCell ref="A3:A4"/>
    <mergeCell ref="B3:C4"/>
    <mergeCell ref="D3:J3"/>
    <mergeCell ref="A8:K8"/>
    <mergeCell ref="H17:J17"/>
    <mergeCell ref="H18:J18"/>
    <mergeCell ref="D17:E17"/>
    <mergeCell ref="A15:K15"/>
    <mergeCell ref="A10:K10"/>
    <mergeCell ref="A11:K11"/>
    <mergeCell ref="A12:K12"/>
    <mergeCell ref="A13:K13"/>
  </mergeCells>
  <phoneticPr fontId="1" type="noConversion"/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施工月报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86153</cp:lastModifiedBy>
  <cp:lastPrinted>2021-06-15T13:13:48Z</cp:lastPrinted>
  <dcterms:created xsi:type="dcterms:W3CDTF">2015-06-05T18:19:34Z</dcterms:created>
  <dcterms:modified xsi:type="dcterms:W3CDTF">2021-06-16T12:04:04Z</dcterms:modified>
</cp:coreProperties>
</file>