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施工月报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/>
  <c r="J51"/>
  <c r="J48"/>
  <c r="J47"/>
  <c r="F42"/>
  <c r="F38"/>
  <c r="F16"/>
  <c r="F17"/>
  <c r="C42" l="1"/>
  <c r="H38" l="1"/>
  <c r="H39" l="1"/>
  <c r="I47" l="1"/>
  <c r="I48"/>
  <c r="C16"/>
  <c r="H16" s="1"/>
  <c r="F40"/>
  <c r="H40" l="1"/>
  <c r="H42"/>
  <c r="I51"/>
  <c r="I52"/>
  <c r="J52" s="1"/>
  <c r="I53"/>
  <c r="J53" s="1"/>
  <c r="I54"/>
  <c r="J54" s="1"/>
  <c r="I50"/>
  <c r="J50" s="1"/>
  <c r="I49"/>
  <c r="H26"/>
  <c r="H27"/>
  <c r="H28"/>
  <c r="H29"/>
  <c r="H30"/>
  <c r="H31"/>
  <c r="H32"/>
  <c r="H33"/>
  <c r="H34"/>
  <c r="H35"/>
  <c r="H25"/>
  <c r="H23"/>
  <c r="H21"/>
  <c r="H22"/>
  <c r="H20"/>
  <c r="H18"/>
  <c r="H17"/>
</calcChain>
</file>

<file path=xl/sharedStrings.xml><?xml version="1.0" encoding="utf-8"?>
<sst xmlns="http://schemas.openxmlformats.org/spreadsheetml/2006/main" count="132" uniqueCount="107">
  <si>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</si>
  <si>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</si>
  <si>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</si>
  <si>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</si>
  <si>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</si>
  <si>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</si>
  <si>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</si>
  <si>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</si>
  <si>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</si>
  <si>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</si>
  <si>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</si>
  <si>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</si>
  <si>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</si>
  <si>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</si>
  <si>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</si>
  <si>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块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</si>
  <si>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</si>
  <si>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</si>
  <si>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</si>
  <si>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</si>
  <si>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</si>
  <si>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</si>
  <si>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</si>
  <si>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</si>
  <si>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</si>
  <si>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</si>
  <si>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</si>
  <si>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</si>
  <si>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</si>
  <si>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</si>
  <si>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</si>
  <si>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工程项目</t>
  </si>
  <si>
    <t>桩基施工计划</t>
  </si>
  <si>
    <t>现场管桩进场计划（8米）</t>
  </si>
  <si>
    <t>现场管桩进场计划（6米）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</si>
  <si>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</si>
  <si>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</si>
  <si>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</si>
  <si>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</si>
  <si>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</si>
  <si>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</si>
  <si>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</si>
  <si>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</si>
  <si>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</si>
  <si>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</si>
  <si>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</si>
  <si>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</si>
  <si>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</si>
  <si>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</si>
  <si>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</si>
  <si>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</si>
  <si>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</si>
  <si>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</si>
  <si>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</si>
  <si>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</si>
  <si>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</si>
  <si>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</si>
  <si>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</si>
  <si>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</si>
  <si>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</si>
  <si>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</si>
  <si>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</si>
  <si>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</si>
  <si>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</si>
  <si>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</si>
  <si>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</si>
  <si>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</si>
  <si>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</si>
  <si>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</si>
  <si>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</si>
  <si>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3*30支架安装</t>
  </si>
  <si>
    <t>480w组件安装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</si>
  <si>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</si>
  <si>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</si>
  <si>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</si>
  <si>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</si>
  <si>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</si>
  <si>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</si>
  <si>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</si>
  <si>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</si>
  <si>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</si>
  <si>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</si>
  <si>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</si>
  <si>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</si>
  <si>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一、本周主要工作汇报：</t>
    <phoneticPr fontId="1" type="noConversion"/>
  </si>
  <si>
    <t>雨转阴
28-33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</si>
  <si>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</si>
  <si>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</si>
  <si>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</si>
  <si>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</si>
  <si>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</si>
  <si>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485w组件安装</t>
    <phoneticPr fontId="1" type="noConversion"/>
  </si>
  <si>
    <t>总计到货量</t>
    <phoneticPr fontId="1" type="noConversion"/>
  </si>
  <si>
    <t>2021.6.24-2021.6.30</t>
    <phoneticPr fontId="1" type="noConversion"/>
  </si>
  <si>
    <t>雨转阴
27-31</t>
    <phoneticPr fontId="1" type="noConversion"/>
  </si>
  <si>
    <t>雨转阴
26-31</t>
    <phoneticPr fontId="1" type="noConversion"/>
  </si>
  <si>
    <t>雨转阴 28-33</t>
    <phoneticPr fontId="1" type="noConversion"/>
  </si>
  <si>
    <t>雨转阴
27-33</t>
    <phoneticPr fontId="1" type="noConversion"/>
  </si>
  <si>
    <t>雨转阴
26-32</t>
    <phoneticPr fontId="1" type="noConversion"/>
  </si>
  <si>
    <t>暴雨转阴
26-31</t>
    <phoneticPr fontId="1" type="noConversion"/>
  </si>
  <si>
    <t>支架材料</t>
  </si>
  <si>
    <t>2车</t>
    <phoneticPr fontId="1" type="noConversion"/>
  </si>
  <si>
    <t xml:space="preserve">1、管桩卸货： PHC-300-AB-70-8管桩进场165根，累计到桩2595根,累计到货占比52.62%，整体到货管桩2721根，占比43.69%%；
2、厂区支架材料进场2车。
3、厂区塘内排水及进桩道路维修。
4、37#、38#方阵引孔完成85根，累计完成1074根（由于旱挖引孔机容易陷车，改用水挖引孔，机器于7月4号晚运至施工现场），占比17.24%；打桩429根，累计完成975根，占比16.44%,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</si>
  <si>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二、质量、安全管控</t>
    <phoneticPr fontId="1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</si>
  <si>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1" type="noConversion"/>
  </si>
  <si>
    <t xml:space="preserve">施工内容：
1、下周计划GPS桩基放点500个
2、下周计划管桩引桩260根桩基，累计占比21.42%，打桩完成220根，累计占比20.14%。                                                                                                                                                                                      3、桩头打磨防腐600个
材料到货情况：
1、下周计划管桩到货： PHC-300-AB-70-8管桩到货600根，累计占比53.86%，支架预计进场2MWP.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</si>
  <si>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施工周报第五期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</si>
</sst>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2</xdr:col>
      <xdr:colOff>276860</xdr:colOff>
      <xdr:row>69</xdr:row>
      <xdr:rowOff>1638300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8852CF5A-BDBA-47E8-9644-D778BF35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9100780"/>
          <a:ext cx="2265680" cy="16383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69</xdr:row>
      <xdr:rowOff>7620</xdr:rowOff>
    </xdr:from>
    <xdr:to>
      <xdr:col>7</xdr:col>
      <xdr:colOff>128016</xdr:colOff>
      <xdr:row>69</xdr:row>
      <xdr:rowOff>1638300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7184301-8A94-4B73-9AD2-08A12438C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55520" y="29108400"/>
          <a:ext cx="2253996" cy="1630680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</xdr:colOff>
      <xdr:row>69</xdr:row>
      <xdr:rowOff>0</xdr:rowOff>
    </xdr:from>
    <xdr:to>
      <xdr:col>11</xdr:col>
      <xdr:colOff>9144</xdr:colOff>
      <xdr:row>69</xdr:row>
      <xdr:rowOff>1607820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6CFCA555-43D9-4E44-A0AD-AFAB9C2F4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03420" y="29100780"/>
          <a:ext cx="2363724" cy="1607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zoomScaleNormal="100" workbookViewId="0">
      <selection activeCell="F25" sqref="F25:G25"/>
    </sheetView>
  </sheetViews>
  <sheetFormatPr defaultRowHeight="14.4"/>
  <cols>
    <col min="1" max="1" width="21.109375" customWidth="1"/>
    <col min="2" max="2" width="7.88671875" customWidth="1"/>
    <col min="3" max="3" width="8.21875" customWidth="1"/>
    <col min="4" max="5" width="6.77734375" style="1" customWidth="1"/>
    <col min="6" max="6" width="6.77734375" style="3" customWidth="1"/>
    <col min="7" max="7" width="6.33203125" style="3" customWidth="1"/>
    <col min="8" max="8" width="8" style="2" customWidth="1"/>
    <col min="9" max="10" width="7.44140625" style="2" customWidth="1"/>
    <col min="11" max="11" width="12.21875" customWidth="1"/>
  </cols>
  <sheetData>
    <row r="1" spans="1:11" ht="32.4" customHeight="1">
      <c r="A1" s="49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30" customHeight="1">
      <c r="A2" s="5" t="s">
        <v>5</v>
      </c>
      <c r="B2" s="37" t="s">
        <v>4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>
      <c r="A3" s="37" t="s">
        <v>0</v>
      </c>
      <c r="B3" s="27" t="s">
        <v>41</v>
      </c>
      <c r="C3" s="27"/>
      <c r="D3" s="37" t="s">
        <v>40</v>
      </c>
      <c r="E3" s="37"/>
      <c r="F3" s="37"/>
      <c r="G3" s="37"/>
      <c r="H3" s="37"/>
      <c r="I3" s="37"/>
      <c r="J3" s="37"/>
      <c r="K3" s="37" t="s">
        <v>47</v>
      </c>
    </row>
    <row r="4" spans="1:11" ht="30" customHeight="1">
      <c r="A4" s="37"/>
      <c r="B4" s="27"/>
      <c r="C4" s="27"/>
      <c r="D4" s="6">
        <v>6.24</v>
      </c>
      <c r="E4" s="5">
        <v>6.25</v>
      </c>
      <c r="F4" s="6">
        <v>6.26</v>
      </c>
      <c r="G4" s="5">
        <v>6.27</v>
      </c>
      <c r="H4" s="6">
        <v>6.28</v>
      </c>
      <c r="I4" s="5">
        <v>6.29</v>
      </c>
      <c r="J4" s="6">
        <v>6.3</v>
      </c>
      <c r="K4" s="37"/>
    </row>
    <row r="5" spans="1:11" ht="60" customHeight="1">
      <c r="A5" s="5" t="s">
        <v>48</v>
      </c>
      <c r="B5" s="27" t="s">
        <v>2</v>
      </c>
      <c r="C5" s="27"/>
      <c r="D5" s="4" t="s">
        <v>95</v>
      </c>
      <c r="E5" s="4" t="s">
        <v>99</v>
      </c>
      <c r="F5" s="4" t="s">
        <v>98</v>
      </c>
      <c r="G5" s="4" t="s">
        <v>97</v>
      </c>
      <c r="H5" s="4" t="s">
        <v>85</v>
      </c>
      <c r="I5" s="4" t="s">
        <v>96</v>
      </c>
      <c r="J5" s="4" t="s">
        <v>94</v>
      </c>
      <c r="K5" s="4" t="s">
        <v>93</v>
      </c>
    </row>
    <row r="6" spans="1:11" ht="47.4" customHeight="1">
      <c r="A6" s="5" t="s">
        <v>1</v>
      </c>
      <c r="B6" s="27" t="s">
        <v>3</v>
      </c>
      <c r="C6" s="27"/>
      <c r="D6" s="37" t="s">
        <v>43</v>
      </c>
      <c r="E6" s="37"/>
      <c r="F6" s="38">
        <v>4</v>
      </c>
      <c r="G6" s="38"/>
      <c r="H6" s="27" t="s">
        <v>44</v>
      </c>
      <c r="I6" s="27"/>
      <c r="J6" s="37">
        <v>12</v>
      </c>
      <c r="K6" s="37"/>
    </row>
    <row r="7" spans="1:11" ht="30" customHeight="1">
      <c r="A7" s="40" t="s">
        <v>84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02" customHeight="1">
      <c r="A8" s="50" t="s">
        <v>102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30" customHeight="1">
      <c r="A9" s="40" t="s">
        <v>103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119.4" customHeight="1">
      <c r="A10" s="50" t="s">
        <v>104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30" customHeight="1">
      <c r="A11" s="40" t="s">
        <v>49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97.8" customHeight="1">
      <c r="A12" s="50" t="s">
        <v>105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30" customHeight="1">
      <c r="A13" s="40" t="s">
        <v>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30" customHeight="1">
      <c r="A14" s="5" t="s">
        <v>6</v>
      </c>
      <c r="B14" s="5" t="s">
        <v>7</v>
      </c>
      <c r="C14" s="5" t="s">
        <v>39</v>
      </c>
      <c r="D14" s="37" t="s">
        <v>45</v>
      </c>
      <c r="E14" s="37"/>
      <c r="F14" s="38" t="s">
        <v>46</v>
      </c>
      <c r="G14" s="38"/>
      <c r="H14" s="37" t="s">
        <v>8</v>
      </c>
      <c r="I14" s="37"/>
      <c r="J14" s="37"/>
      <c r="K14" s="5" t="s">
        <v>9</v>
      </c>
    </row>
    <row r="15" spans="1:11" ht="30" customHeight="1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25.2" customHeight="1">
      <c r="A16" s="5" t="s">
        <v>82</v>
      </c>
      <c r="B16" s="5" t="s">
        <v>11</v>
      </c>
      <c r="C16" s="5">
        <f>C17+C18</f>
        <v>6228</v>
      </c>
      <c r="D16" s="23">
        <v>85</v>
      </c>
      <c r="E16" s="24"/>
      <c r="F16" s="23">
        <f>418+571+85</f>
        <v>1074</v>
      </c>
      <c r="G16" s="24"/>
      <c r="H16" s="21">
        <f>F16/C16</f>
        <v>0.1724470134874759</v>
      </c>
      <c r="I16" s="25"/>
      <c r="J16" s="22"/>
      <c r="K16" s="7"/>
    </row>
    <row r="17" spans="1:11" ht="25.2" customHeight="1">
      <c r="A17" s="5" t="s">
        <v>75</v>
      </c>
      <c r="B17" s="5" t="s">
        <v>11</v>
      </c>
      <c r="C17" s="5">
        <v>5932</v>
      </c>
      <c r="D17" s="37">
        <v>429</v>
      </c>
      <c r="E17" s="37"/>
      <c r="F17" s="38">
        <f>160+386+429</f>
        <v>975</v>
      </c>
      <c r="G17" s="38"/>
      <c r="H17" s="41">
        <f>F17/C17</f>
        <v>0.16436277815239381</v>
      </c>
      <c r="I17" s="41"/>
      <c r="J17" s="41"/>
      <c r="K17" s="8"/>
    </row>
    <row r="18" spans="1:11" ht="25.2" customHeight="1">
      <c r="A18" s="5" t="s">
        <v>74</v>
      </c>
      <c r="B18" s="5" t="s">
        <v>11</v>
      </c>
      <c r="C18" s="5">
        <v>296</v>
      </c>
      <c r="D18" s="37">
        <v>29</v>
      </c>
      <c r="E18" s="37"/>
      <c r="F18" s="38">
        <v>29</v>
      </c>
      <c r="G18" s="38"/>
      <c r="H18" s="41">
        <f>F18/C18</f>
        <v>9.7972972972972971E-2</v>
      </c>
      <c r="I18" s="41"/>
      <c r="J18" s="41"/>
      <c r="K18" s="8"/>
    </row>
    <row r="19" spans="1:11" ht="30" customHeight="1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2.2" customHeight="1">
      <c r="A20" s="5" t="s">
        <v>70</v>
      </c>
      <c r="B20" s="5" t="s">
        <v>14</v>
      </c>
      <c r="C20" s="5">
        <v>696</v>
      </c>
      <c r="D20" s="37">
        <v>0</v>
      </c>
      <c r="E20" s="37"/>
      <c r="F20" s="38">
        <v>0</v>
      </c>
      <c r="G20" s="38"/>
      <c r="H20" s="41">
        <f>F20/C20</f>
        <v>0</v>
      </c>
      <c r="I20" s="41"/>
      <c r="J20" s="41"/>
      <c r="K20" s="8"/>
    </row>
    <row r="21" spans="1:11" ht="22.2" customHeight="1">
      <c r="A21" s="5" t="s">
        <v>13</v>
      </c>
      <c r="B21" s="5" t="s">
        <v>14</v>
      </c>
      <c r="C21" s="5">
        <v>212</v>
      </c>
      <c r="D21" s="37">
        <v>0</v>
      </c>
      <c r="E21" s="37"/>
      <c r="F21" s="38">
        <v>0</v>
      </c>
      <c r="G21" s="38"/>
      <c r="H21" s="41">
        <f t="shared" ref="H21:H22" si="0">F21/C21</f>
        <v>0</v>
      </c>
      <c r="I21" s="41"/>
      <c r="J21" s="41"/>
      <c r="K21" s="8"/>
    </row>
    <row r="22" spans="1:11" ht="22.2" customHeight="1">
      <c r="A22" s="5" t="s">
        <v>71</v>
      </c>
      <c r="B22" s="5" t="s">
        <v>15</v>
      </c>
      <c r="C22" s="5">
        <v>17019</v>
      </c>
      <c r="D22" s="37">
        <v>0</v>
      </c>
      <c r="E22" s="37"/>
      <c r="F22" s="38">
        <v>0</v>
      </c>
      <c r="G22" s="38"/>
      <c r="H22" s="41">
        <f t="shared" si="0"/>
        <v>0</v>
      </c>
      <c r="I22" s="41"/>
      <c r="J22" s="41"/>
      <c r="K22" s="8"/>
    </row>
    <row r="23" spans="1:11" ht="22.2" customHeight="1">
      <c r="A23" s="5" t="s">
        <v>91</v>
      </c>
      <c r="B23" s="5" t="s">
        <v>15</v>
      </c>
      <c r="C23" s="5">
        <v>58977</v>
      </c>
      <c r="D23" s="37">
        <v>0</v>
      </c>
      <c r="E23" s="37"/>
      <c r="F23" s="38">
        <v>0</v>
      </c>
      <c r="G23" s="38"/>
      <c r="H23" s="41">
        <f>F23/C23</f>
        <v>0</v>
      </c>
      <c r="I23" s="41"/>
      <c r="J23" s="41"/>
      <c r="K23" s="8"/>
    </row>
    <row r="24" spans="1:11" ht="25.05" customHeight="1">
      <c r="A24" s="26" t="s">
        <v>16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4" customHeight="1">
      <c r="A25" s="5" t="s">
        <v>17</v>
      </c>
      <c r="B25" s="5" t="s">
        <v>18</v>
      </c>
      <c r="C25" s="5">
        <v>142</v>
      </c>
      <c r="D25" s="37">
        <v>0</v>
      </c>
      <c r="E25" s="37"/>
      <c r="F25" s="38">
        <v>0</v>
      </c>
      <c r="G25" s="38"/>
      <c r="H25" s="41">
        <f>F25/C25</f>
        <v>0</v>
      </c>
      <c r="I25" s="41"/>
      <c r="J25" s="41"/>
      <c r="K25" s="8"/>
    </row>
    <row r="26" spans="1:11" ht="24" customHeight="1">
      <c r="A26" s="5" t="s">
        <v>20</v>
      </c>
      <c r="B26" s="5" t="s">
        <v>19</v>
      </c>
      <c r="C26" s="5">
        <v>272151</v>
      </c>
      <c r="D26" s="37">
        <v>0</v>
      </c>
      <c r="E26" s="37"/>
      <c r="F26" s="38">
        <v>0</v>
      </c>
      <c r="G26" s="38"/>
      <c r="H26" s="41">
        <f t="shared" ref="H26:H35" si="1">F26/C26</f>
        <v>0</v>
      </c>
      <c r="I26" s="41"/>
      <c r="J26" s="41"/>
      <c r="K26" s="8"/>
    </row>
    <row r="27" spans="1:11" ht="24" customHeight="1">
      <c r="A27" s="5" t="s">
        <v>21</v>
      </c>
      <c r="B27" s="5" t="s">
        <v>19</v>
      </c>
      <c r="C27" s="5">
        <v>272151</v>
      </c>
      <c r="D27" s="37">
        <v>0</v>
      </c>
      <c r="E27" s="37"/>
      <c r="F27" s="38">
        <v>0</v>
      </c>
      <c r="G27" s="38"/>
      <c r="H27" s="41">
        <f t="shared" si="1"/>
        <v>0</v>
      </c>
      <c r="I27" s="41"/>
      <c r="J27" s="41"/>
      <c r="K27" s="8"/>
    </row>
    <row r="28" spans="1:11" ht="24" customHeight="1">
      <c r="A28" s="5" t="s">
        <v>22</v>
      </c>
      <c r="B28" s="5" t="s">
        <v>19</v>
      </c>
      <c r="C28" s="4">
        <v>19686</v>
      </c>
      <c r="D28" s="37">
        <v>0</v>
      </c>
      <c r="E28" s="37"/>
      <c r="F28" s="38">
        <v>0</v>
      </c>
      <c r="G28" s="38"/>
      <c r="H28" s="41">
        <f t="shared" si="1"/>
        <v>0</v>
      </c>
      <c r="I28" s="41"/>
      <c r="J28" s="41"/>
      <c r="K28" s="8"/>
    </row>
    <row r="29" spans="1:11" ht="24" customHeight="1">
      <c r="A29" s="5" t="s">
        <v>23</v>
      </c>
      <c r="B29" s="5" t="s">
        <v>19</v>
      </c>
      <c r="C29" s="5">
        <v>19686</v>
      </c>
      <c r="D29" s="37">
        <v>0</v>
      </c>
      <c r="E29" s="37"/>
      <c r="F29" s="38">
        <v>0</v>
      </c>
      <c r="G29" s="38"/>
      <c r="H29" s="41">
        <f t="shared" si="1"/>
        <v>0</v>
      </c>
      <c r="I29" s="41"/>
      <c r="J29" s="41"/>
      <c r="K29" s="8"/>
    </row>
    <row r="30" spans="1:11" ht="24" customHeight="1">
      <c r="A30" s="5" t="s">
        <v>24</v>
      </c>
      <c r="B30" s="5" t="s">
        <v>19</v>
      </c>
      <c r="C30" s="5">
        <v>2950</v>
      </c>
      <c r="D30" s="37">
        <v>0</v>
      </c>
      <c r="E30" s="37"/>
      <c r="F30" s="38">
        <v>0</v>
      </c>
      <c r="G30" s="38"/>
      <c r="H30" s="41">
        <f t="shared" si="1"/>
        <v>0</v>
      </c>
      <c r="I30" s="41"/>
      <c r="J30" s="41"/>
      <c r="K30" s="8"/>
    </row>
    <row r="31" spans="1:11" ht="24" customHeight="1">
      <c r="A31" s="5" t="s">
        <v>25</v>
      </c>
      <c r="B31" s="5" t="s">
        <v>19</v>
      </c>
      <c r="C31" s="4">
        <v>770</v>
      </c>
      <c r="D31" s="37">
        <v>0</v>
      </c>
      <c r="E31" s="37"/>
      <c r="F31" s="38">
        <v>0</v>
      </c>
      <c r="G31" s="38"/>
      <c r="H31" s="41">
        <f t="shared" si="1"/>
        <v>0</v>
      </c>
      <c r="I31" s="41"/>
      <c r="J31" s="41"/>
      <c r="K31" s="8"/>
    </row>
    <row r="32" spans="1:11" ht="24" customHeight="1">
      <c r="A32" s="5" t="s">
        <v>72</v>
      </c>
      <c r="B32" s="5" t="s">
        <v>19</v>
      </c>
      <c r="C32" s="5">
        <v>147</v>
      </c>
      <c r="D32" s="37">
        <v>0</v>
      </c>
      <c r="E32" s="37"/>
      <c r="F32" s="38">
        <v>0</v>
      </c>
      <c r="G32" s="38"/>
      <c r="H32" s="41">
        <f t="shared" si="1"/>
        <v>0</v>
      </c>
      <c r="I32" s="41"/>
      <c r="J32" s="41"/>
      <c r="K32" s="8"/>
    </row>
    <row r="33" spans="1:11" ht="24" customHeight="1">
      <c r="A33" s="5" t="s">
        <v>73</v>
      </c>
      <c r="B33" s="5" t="s">
        <v>19</v>
      </c>
      <c r="C33" s="5">
        <v>226.5</v>
      </c>
      <c r="D33" s="37">
        <v>0</v>
      </c>
      <c r="E33" s="37"/>
      <c r="F33" s="38">
        <v>0</v>
      </c>
      <c r="G33" s="38"/>
      <c r="H33" s="41">
        <f t="shared" si="1"/>
        <v>0</v>
      </c>
      <c r="I33" s="41"/>
      <c r="J33" s="41"/>
      <c r="K33" s="8"/>
    </row>
    <row r="34" spans="1:11" ht="24" customHeight="1">
      <c r="A34" s="5" t="s">
        <v>26</v>
      </c>
      <c r="B34" s="5" t="s">
        <v>19</v>
      </c>
      <c r="C34" s="5">
        <v>3289</v>
      </c>
      <c r="D34" s="37">
        <v>0</v>
      </c>
      <c r="E34" s="37"/>
      <c r="F34" s="38">
        <v>0</v>
      </c>
      <c r="G34" s="38"/>
      <c r="H34" s="41">
        <f t="shared" si="1"/>
        <v>0</v>
      </c>
      <c r="I34" s="41"/>
      <c r="J34" s="41"/>
      <c r="K34" s="8"/>
    </row>
    <row r="35" spans="1:11" ht="24" customHeight="1">
      <c r="A35" s="5" t="s">
        <v>27</v>
      </c>
      <c r="B35" s="5" t="s">
        <v>18</v>
      </c>
      <c r="C35" s="5">
        <v>9</v>
      </c>
      <c r="D35" s="37">
        <v>0</v>
      </c>
      <c r="E35" s="37"/>
      <c r="F35" s="38">
        <v>0</v>
      </c>
      <c r="G35" s="38"/>
      <c r="H35" s="41">
        <f t="shared" si="1"/>
        <v>0</v>
      </c>
      <c r="I35" s="41"/>
      <c r="J35" s="41"/>
      <c r="K35" s="8"/>
    </row>
    <row r="36" spans="1:11" ht="30" customHeight="1">
      <c r="A36" s="40" t="s">
        <v>28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20.399999999999999" customHeight="1">
      <c r="A37" s="5" t="s">
        <v>76</v>
      </c>
      <c r="B37" s="7" t="s">
        <v>77</v>
      </c>
      <c r="C37" s="7" t="s">
        <v>78</v>
      </c>
      <c r="D37" s="23" t="s">
        <v>79</v>
      </c>
      <c r="E37" s="24"/>
      <c r="F37" s="23" t="s">
        <v>80</v>
      </c>
      <c r="G37" s="24"/>
      <c r="H37" s="23" t="s">
        <v>81</v>
      </c>
      <c r="I37" s="39"/>
      <c r="J37" s="24"/>
      <c r="K37" s="7" t="s">
        <v>42</v>
      </c>
    </row>
    <row r="38" spans="1:11" ht="22.2" customHeight="1">
      <c r="A38" s="5" t="s">
        <v>30</v>
      </c>
      <c r="B38" s="5" t="s">
        <v>11</v>
      </c>
      <c r="C38" s="5">
        <v>4932</v>
      </c>
      <c r="D38" s="37">
        <v>165</v>
      </c>
      <c r="E38" s="37"/>
      <c r="F38" s="51">
        <f>1586+844+165</f>
        <v>2595</v>
      </c>
      <c r="G38" s="52"/>
      <c r="H38" s="21">
        <f>F38/4932</f>
        <v>0.52615571776155723</v>
      </c>
      <c r="I38" s="25"/>
      <c r="J38" s="22"/>
      <c r="K38" s="8"/>
    </row>
    <row r="39" spans="1:11" ht="22.2" customHeight="1">
      <c r="A39" s="5" t="s">
        <v>69</v>
      </c>
      <c r="B39" s="5" t="s">
        <v>11</v>
      </c>
      <c r="C39" s="5">
        <v>1000</v>
      </c>
      <c r="D39" s="37">
        <v>0</v>
      </c>
      <c r="E39" s="37"/>
      <c r="F39" s="51">
        <v>80</v>
      </c>
      <c r="G39" s="52"/>
      <c r="H39" s="21">
        <f>F39/C39</f>
        <v>0.08</v>
      </c>
      <c r="I39" s="25"/>
      <c r="J39" s="22"/>
      <c r="K39" s="8"/>
    </row>
    <row r="40" spans="1:11" ht="22.2" customHeight="1">
      <c r="A40" s="5" t="s">
        <v>29</v>
      </c>
      <c r="B40" s="5" t="s">
        <v>11</v>
      </c>
      <c r="C40" s="5">
        <v>296</v>
      </c>
      <c r="D40" s="37">
        <v>0</v>
      </c>
      <c r="E40" s="37"/>
      <c r="F40" s="38">
        <f>46</f>
        <v>46</v>
      </c>
      <c r="G40" s="38"/>
      <c r="H40" s="41">
        <f>F40/C40</f>
        <v>0.1554054054054054</v>
      </c>
      <c r="I40" s="41"/>
      <c r="J40" s="41"/>
      <c r="K40" s="8"/>
    </row>
    <row r="41" spans="1:11" ht="22.2" customHeight="1">
      <c r="A41" s="9" t="s">
        <v>100</v>
      </c>
      <c r="B41" s="9"/>
      <c r="C41" s="10"/>
      <c r="D41" s="23" t="s">
        <v>101</v>
      </c>
      <c r="E41" s="24"/>
      <c r="F41" s="21" t="s">
        <v>101</v>
      </c>
      <c r="G41" s="22"/>
      <c r="H41" s="21"/>
      <c r="I41" s="25"/>
      <c r="J41" s="22"/>
      <c r="K41" s="8"/>
    </row>
    <row r="42" spans="1:11" ht="22.2" customHeight="1">
      <c r="A42" s="5" t="s">
        <v>92</v>
      </c>
      <c r="B42" s="5" t="s">
        <v>11</v>
      </c>
      <c r="C42" s="5">
        <f>SUM(C38:C40)</f>
        <v>6228</v>
      </c>
      <c r="D42" s="37"/>
      <c r="E42" s="37"/>
      <c r="F42" s="38">
        <f>SUM(F38:G40)</f>
        <v>2721</v>
      </c>
      <c r="G42" s="38"/>
      <c r="H42" s="42">
        <f>F42/C42</f>
        <v>0.43689788053949902</v>
      </c>
      <c r="I42" s="42"/>
      <c r="J42" s="42"/>
      <c r="K42" s="11"/>
    </row>
    <row r="43" spans="1:11" ht="30" customHeight="1">
      <c r="A43" s="43" t="s">
        <v>86</v>
      </c>
      <c r="B43" s="44"/>
      <c r="C43" s="44"/>
      <c r="D43" s="44"/>
      <c r="E43" s="44"/>
      <c r="F43" s="44"/>
      <c r="G43" s="44"/>
      <c r="H43" s="44"/>
      <c r="I43" s="44"/>
      <c r="J43" s="44"/>
      <c r="K43" s="45"/>
    </row>
    <row r="44" spans="1:11" ht="28.2" customHeight="1">
      <c r="A44" s="46" t="s">
        <v>90</v>
      </c>
      <c r="B44" s="47"/>
      <c r="C44" s="47"/>
      <c r="D44" s="47"/>
      <c r="E44" s="47"/>
      <c r="F44" s="47"/>
      <c r="G44" s="47"/>
      <c r="H44" s="47"/>
      <c r="I44" s="47"/>
      <c r="J44" s="47"/>
      <c r="K44" s="48"/>
    </row>
    <row r="45" spans="1:11" ht="30" customHeight="1">
      <c r="A45" s="40" t="s">
        <v>87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1" ht="48.6" customHeight="1">
      <c r="A46" s="4" t="s">
        <v>31</v>
      </c>
      <c r="B46" s="4" t="s">
        <v>51</v>
      </c>
      <c r="C46" s="4" t="s">
        <v>52</v>
      </c>
      <c r="D46" s="4" t="s">
        <v>53</v>
      </c>
      <c r="E46" s="4" t="s">
        <v>54</v>
      </c>
      <c r="F46" s="4" t="s">
        <v>55</v>
      </c>
      <c r="G46" s="4" t="s">
        <v>56</v>
      </c>
      <c r="H46" s="4" t="s">
        <v>57</v>
      </c>
      <c r="I46" s="4" t="s">
        <v>58</v>
      </c>
      <c r="J46" s="4" t="s">
        <v>83</v>
      </c>
      <c r="K46" s="4" t="s">
        <v>42</v>
      </c>
    </row>
    <row r="47" spans="1:11" ht="30" customHeight="1">
      <c r="A47" s="4" t="s">
        <v>82</v>
      </c>
      <c r="B47" s="4">
        <v>0</v>
      </c>
      <c r="C47" s="4">
        <v>0</v>
      </c>
      <c r="D47" s="4">
        <v>0</v>
      </c>
      <c r="E47" s="4">
        <v>0</v>
      </c>
      <c r="F47" s="4">
        <v>60</v>
      </c>
      <c r="G47" s="4">
        <v>100</v>
      </c>
      <c r="H47" s="4">
        <v>100</v>
      </c>
      <c r="I47" s="4">
        <f>SUM(B47:H47)</f>
        <v>260</v>
      </c>
      <c r="J47" s="12">
        <f>(F16+260)/6228</f>
        <v>0.21419396274887603</v>
      </c>
      <c r="K47" s="4"/>
    </row>
    <row r="48" spans="1:11" ht="30" customHeight="1">
      <c r="A48" s="4" t="s">
        <v>32</v>
      </c>
      <c r="B48" s="4">
        <v>20</v>
      </c>
      <c r="C48" s="4">
        <v>0</v>
      </c>
      <c r="D48" s="4">
        <v>0</v>
      </c>
      <c r="E48" s="4">
        <v>0</v>
      </c>
      <c r="F48" s="4">
        <v>60</v>
      </c>
      <c r="G48" s="4">
        <v>60</v>
      </c>
      <c r="H48" s="4">
        <v>80</v>
      </c>
      <c r="I48" s="4">
        <f>SUM(B48:H48)</f>
        <v>220</v>
      </c>
      <c r="J48" s="13">
        <f>(F17+220)/5932</f>
        <v>0.20144976399190828</v>
      </c>
      <c r="K48" s="4"/>
    </row>
    <row r="49" spans="1:11" ht="30" customHeight="1">
      <c r="A49" s="4" t="s">
        <v>33</v>
      </c>
      <c r="B49" s="4">
        <v>0</v>
      </c>
      <c r="C49" s="4">
        <v>0</v>
      </c>
      <c r="D49" s="4">
        <v>0</v>
      </c>
      <c r="E49" s="4">
        <v>0</v>
      </c>
      <c r="F49" s="4">
        <v>200</v>
      </c>
      <c r="G49" s="4">
        <v>200</v>
      </c>
      <c r="H49" s="4">
        <v>200</v>
      </c>
      <c r="I49" s="4">
        <f>SUM(B49:H49)</f>
        <v>600</v>
      </c>
      <c r="J49" s="13">
        <f>(F38+600)/5932</f>
        <v>0.53860418071476734</v>
      </c>
      <c r="K49" s="4"/>
    </row>
    <row r="50" spans="1:11" ht="30" customHeight="1">
      <c r="A50" s="4" t="s">
        <v>34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f>SUM(B50:H50)</f>
        <v>0</v>
      </c>
      <c r="J50" s="13">
        <f>I50/296</f>
        <v>0</v>
      </c>
      <c r="K50" s="4"/>
    </row>
    <row r="51" spans="1:11" ht="30" customHeight="1">
      <c r="A51" s="4" t="s">
        <v>35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50</v>
      </c>
      <c r="H51" s="4">
        <v>50</v>
      </c>
      <c r="I51" s="4">
        <f t="shared" ref="I51:I54" si="2">SUM(B51:H51)</f>
        <v>100</v>
      </c>
      <c r="J51" s="13">
        <f>100/908</f>
        <v>0.11013215859030837</v>
      </c>
      <c r="K51" s="4"/>
    </row>
    <row r="52" spans="1:11" ht="30" customHeight="1">
      <c r="A52" s="4" t="s">
        <v>36</v>
      </c>
      <c r="B52" s="4">
        <v>100</v>
      </c>
      <c r="C52" s="4">
        <v>100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f t="shared" si="2"/>
        <v>200</v>
      </c>
      <c r="J52" s="13">
        <f>I52/908</f>
        <v>0.22026431718061673</v>
      </c>
      <c r="K52" s="4"/>
    </row>
    <row r="53" spans="1:11" ht="30" customHeight="1">
      <c r="A53" s="4" t="s">
        <v>37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f t="shared" si="2"/>
        <v>0</v>
      </c>
      <c r="J53" s="13">
        <f t="shared" ref="J53:J54" si="3">I53/5932</f>
        <v>0</v>
      </c>
      <c r="K53" s="4"/>
    </row>
    <row r="54" spans="1:11" ht="30" customHeight="1">
      <c r="A54" s="4" t="s">
        <v>38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f t="shared" si="2"/>
        <v>0</v>
      </c>
      <c r="J54" s="13">
        <f t="shared" si="3"/>
        <v>0</v>
      </c>
      <c r="K54" s="4"/>
    </row>
    <row r="55" spans="1:11" ht="30" customHeight="1">
      <c r="A55" s="31" t="s">
        <v>88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30" customHeight="1">
      <c r="A56" s="34" t="s">
        <v>59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30" customHeight="1">
      <c r="A57" s="27" t="s">
        <v>64</v>
      </c>
      <c r="B57" s="27"/>
      <c r="C57" s="27"/>
      <c r="D57" s="27"/>
      <c r="E57" s="27"/>
      <c r="F57" s="27"/>
      <c r="G57" s="27" t="s">
        <v>65</v>
      </c>
      <c r="H57" s="27"/>
      <c r="I57" s="27"/>
      <c r="J57" s="27"/>
      <c r="K57" s="27"/>
    </row>
    <row r="58" spans="1:11" ht="30" customHeight="1">
      <c r="A58" s="27" t="s">
        <v>60</v>
      </c>
      <c r="B58" s="27"/>
      <c r="C58" s="27"/>
      <c r="D58" s="27"/>
      <c r="E58" s="27"/>
      <c r="F58" s="27" t="s">
        <v>61</v>
      </c>
      <c r="G58" s="27"/>
      <c r="H58" s="27" t="s">
        <v>62</v>
      </c>
      <c r="I58" s="27"/>
      <c r="J58" s="27" t="s">
        <v>63</v>
      </c>
      <c r="K58" s="27"/>
    </row>
    <row r="59" spans="1:11" ht="30" customHeight="1">
      <c r="A59" s="27" t="s">
        <v>66</v>
      </c>
      <c r="B59" s="27"/>
      <c r="C59" s="27"/>
      <c r="D59" s="27"/>
      <c r="E59" s="27"/>
      <c r="F59" s="27">
        <v>4</v>
      </c>
      <c r="G59" s="27"/>
      <c r="H59" s="27">
        <v>4</v>
      </c>
      <c r="I59" s="27"/>
      <c r="J59" s="27">
        <v>1</v>
      </c>
      <c r="K59" s="27"/>
    </row>
    <row r="60" spans="1:11" ht="25.05" customHeight="1">
      <c r="A60" s="28"/>
      <c r="B60" s="29"/>
      <c r="C60" s="29"/>
      <c r="D60" s="29"/>
      <c r="E60" s="30"/>
      <c r="F60" s="35"/>
      <c r="G60" s="36"/>
      <c r="H60" s="28"/>
      <c r="I60" s="30"/>
      <c r="J60" s="28"/>
      <c r="K60" s="30"/>
    </row>
    <row r="61" spans="1:11" ht="25.05" customHeight="1">
      <c r="A61" s="28"/>
      <c r="B61" s="29"/>
      <c r="C61" s="29"/>
      <c r="D61" s="29"/>
      <c r="E61" s="30"/>
      <c r="F61" s="35"/>
      <c r="G61" s="36"/>
      <c r="H61" s="28"/>
      <c r="I61" s="30"/>
      <c r="J61" s="28"/>
      <c r="K61" s="30"/>
    </row>
    <row r="62" spans="1:11" ht="25.05" customHeight="1">
      <c r="A62" s="28"/>
      <c r="B62" s="29"/>
      <c r="C62" s="29"/>
      <c r="D62" s="29"/>
      <c r="E62" s="30"/>
      <c r="F62" s="35"/>
      <c r="G62" s="36"/>
      <c r="H62" s="28"/>
      <c r="I62" s="30"/>
      <c r="J62" s="28"/>
      <c r="K62" s="30"/>
    </row>
    <row r="63" spans="1:11" ht="30" customHeight="1">
      <c r="A63" s="34" t="s">
        <v>67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20.399999999999999" customHeight="1">
      <c r="A64" s="27" t="s">
        <v>64</v>
      </c>
      <c r="B64" s="27"/>
      <c r="C64" s="27"/>
      <c r="D64" s="27"/>
      <c r="E64" s="27"/>
      <c r="F64" s="27" t="s">
        <v>65</v>
      </c>
      <c r="G64" s="27"/>
      <c r="H64" s="27"/>
      <c r="I64" s="27"/>
      <c r="J64" s="27"/>
      <c r="K64" s="27"/>
    </row>
    <row r="65" spans="1:11" ht="20.399999999999999" customHeight="1">
      <c r="A65" s="27" t="s">
        <v>60</v>
      </c>
      <c r="B65" s="27"/>
      <c r="C65" s="27"/>
      <c r="D65" s="27"/>
      <c r="E65" s="27"/>
      <c r="F65" s="27" t="s">
        <v>68</v>
      </c>
      <c r="G65" s="27"/>
      <c r="H65" s="27" t="s">
        <v>62</v>
      </c>
      <c r="I65" s="27"/>
      <c r="J65" s="27" t="s">
        <v>63</v>
      </c>
      <c r="K65" s="27"/>
    </row>
    <row r="66" spans="1:11" ht="20.399999999999999" customHeight="1">
      <c r="A66" s="14"/>
      <c r="B66" s="15"/>
      <c r="C66" s="15"/>
      <c r="D66" s="15"/>
      <c r="E66" s="16"/>
      <c r="F66" s="28"/>
      <c r="G66" s="30"/>
      <c r="H66" s="28"/>
      <c r="I66" s="30"/>
      <c r="J66" s="28"/>
      <c r="K66" s="30"/>
    </row>
    <row r="67" spans="1:11" ht="20.399999999999999" customHeight="1">
      <c r="A67" s="28"/>
      <c r="B67" s="29"/>
      <c r="C67" s="29"/>
      <c r="D67" s="29"/>
      <c r="E67" s="30"/>
      <c r="F67" s="27"/>
      <c r="G67" s="27"/>
      <c r="H67" s="27"/>
      <c r="I67" s="27"/>
      <c r="J67" s="27"/>
      <c r="K67" s="27"/>
    </row>
    <row r="68" spans="1:11" ht="20.399999999999999" customHeight="1">
      <c r="A68" s="28"/>
      <c r="B68" s="29"/>
      <c r="C68" s="29"/>
      <c r="D68" s="29"/>
      <c r="E68" s="30"/>
      <c r="F68" s="27"/>
      <c r="G68" s="27"/>
      <c r="H68" s="27"/>
      <c r="I68" s="27"/>
      <c r="J68" s="27"/>
      <c r="K68" s="27"/>
    </row>
    <row r="69" spans="1:11" ht="30" customHeight="1">
      <c r="A69" s="32" t="s">
        <v>89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ht="134.4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17"/>
      <c r="B71" s="17"/>
      <c r="C71" s="17"/>
      <c r="D71" s="18"/>
      <c r="E71" s="18"/>
      <c r="F71" s="19"/>
      <c r="G71" s="19"/>
      <c r="H71" s="20"/>
      <c r="I71" s="20"/>
      <c r="J71" s="20"/>
      <c r="K71" s="17"/>
    </row>
    <row r="72" spans="1:11">
      <c r="A72" s="17"/>
      <c r="B72" s="17"/>
      <c r="C72" s="17"/>
      <c r="D72" s="18"/>
      <c r="E72" s="18"/>
      <c r="F72" s="19"/>
      <c r="G72" s="19"/>
      <c r="H72" s="20"/>
      <c r="I72" s="20"/>
      <c r="J72" s="20"/>
      <c r="K72" s="17"/>
    </row>
    <row r="73" spans="1:11">
      <c r="A73" s="17"/>
      <c r="B73" s="17"/>
      <c r="C73" s="17"/>
      <c r="D73" s="18"/>
      <c r="E73" s="18"/>
      <c r="F73" s="19"/>
      <c r="G73" s="19"/>
      <c r="H73" s="20"/>
      <c r="I73" s="20"/>
      <c r="J73" s="20"/>
      <c r="K73" s="17"/>
    </row>
    <row r="74" spans="1:11">
      <c r="A74" s="17"/>
      <c r="B74" s="17"/>
      <c r="C74" s="17"/>
      <c r="D74" s="18"/>
      <c r="E74" s="18"/>
      <c r="F74" s="19"/>
      <c r="G74" s="19"/>
      <c r="H74" s="20"/>
      <c r="I74" s="20"/>
      <c r="J74" s="20"/>
      <c r="K74" s="17"/>
    </row>
  </sheetData>
  <mergeCells count="145"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F18:G18"/>
    <mergeCell ref="A19:K19"/>
    <mergeCell ref="F20:G20"/>
    <mergeCell ref="F21:G21"/>
    <mergeCell ref="F22:G22"/>
    <mergeCell ref="F23:G23"/>
    <mergeCell ref="H20:J20"/>
    <mergeCell ref="H21:J21"/>
    <mergeCell ref="H22:J22"/>
    <mergeCell ref="H23:J23"/>
    <mergeCell ref="D20:E20"/>
    <mergeCell ref="D21:E21"/>
    <mergeCell ref="D22:E22"/>
    <mergeCell ref="D23:E23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D34:E34"/>
    <mergeCell ref="F27:G27"/>
    <mergeCell ref="F28:G28"/>
    <mergeCell ref="D37:E37"/>
    <mergeCell ref="F37:G37"/>
    <mergeCell ref="H37:J37"/>
    <mergeCell ref="A45:K45"/>
    <mergeCell ref="D42:E42"/>
    <mergeCell ref="F40:G40"/>
    <mergeCell ref="F42:G42"/>
    <mergeCell ref="H40:J40"/>
    <mergeCell ref="H42:J42"/>
    <mergeCell ref="D39:E39"/>
    <mergeCell ref="D35:E35"/>
    <mergeCell ref="A36:K36"/>
    <mergeCell ref="D38:E38"/>
    <mergeCell ref="D40:E40"/>
    <mergeCell ref="F34:G34"/>
    <mergeCell ref="F35:G35"/>
    <mergeCell ref="H34:J34"/>
    <mergeCell ref="A43:K43"/>
    <mergeCell ref="A44:K44"/>
    <mergeCell ref="H35:J35"/>
    <mergeCell ref="F29:G29"/>
    <mergeCell ref="H62:I62"/>
    <mergeCell ref="J60:K60"/>
    <mergeCell ref="J61:K61"/>
    <mergeCell ref="A55:K55"/>
    <mergeCell ref="A69:K69"/>
    <mergeCell ref="A56:K56"/>
    <mergeCell ref="A57:F57"/>
    <mergeCell ref="G57:K57"/>
    <mergeCell ref="A63:K63"/>
    <mergeCell ref="A64:E64"/>
    <mergeCell ref="F64:K64"/>
    <mergeCell ref="H68:I68"/>
    <mergeCell ref="J67:K67"/>
    <mergeCell ref="J68:K68"/>
    <mergeCell ref="A67:E67"/>
    <mergeCell ref="J62:K62"/>
    <mergeCell ref="A60:E60"/>
    <mergeCell ref="A61:E61"/>
    <mergeCell ref="A62:E62"/>
    <mergeCell ref="F60:G60"/>
    <mergeCell ref="F61:G61"/>
    <mergeCell ref="F62:G62"/>
    <mergeCell ref="J66:K66"/>
    <mergeCell ref="F41:G41"/>
    <mergeCell ref="D41:E41"/>
    <mergeCell ref="H41:J41"/>
    <mergeCell ref="A70:K70"/>
    <mergeCell ref="J58:K58"/>
    <mergeCell ref="H58:I58"/>
    <mergeCell ref="F58:G58"/>
    <mergeCell ref="A58:E58"/>
    <mergeCell ref="A59:E59"/>
    <mergeCell ref="F59:G59"/>
    <mergeCell ref="H59:I59"/>
    <mergeCell ref="J59:K59"/>
    <mergeCell ref="J65:K65"/>
    <mergeCell ref="A65:E65"/>
    <mergeCell ref="F67:G67"/>
    <mergeCell ref="F68:G68"/>
    <mergeCell ref="H67:I67"/>
    <mergeCell ref="F65:G65"/>
    <mergeCell ref="H65:I65"/>
    <mergeCell ref="A68:E68"/>
    <mergeCell ref="F66:G66"/>
    <mergeCell ref="H66:I66"/>
    <mergeCell ref="H60:I60"/>
    <mergeCell ref="H61:I61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田维东</cp:lastModifiedBy>
  <cp:lastPrinted>2021-06-30T12:20:08Z</cp:lastPrinted>
  <dcterms:created xsi:type="dcterms:W3CDTF">2015-06-05T18:19:34Z</dcterms:created>
  <dcterms:modified xsi:type="dcterms:W3CDTF">2021-06-30T12:20:34Z</dcterms:modified>
</cp:coreProperties>
</file>