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86153\Desktop\钦州项目资料\监理周报、月报\周报\"/>
    </mc:Choice>
  </mc:AlternateContent>
  <xr:revisionPtr revIDLastSave="0" documentId="13_ncr:1_{7CA92BF9-E1A4-4042-947B-4BF69AC4A8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施工月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C41" i="1"/>
  <c r="F41" i="1"/>
  <c r="F17" i="1"/>
  <c r="F38" i="1" l="1"/>
  <c r="H38" i="1"/>
  <c r="F16" i="1"/>
  <c r="J50" i="1" l="1"/>
  <c r="J48" i="1"/>
  <c r="J47" i="1"/>
  <c r="J46" i="1"/>
  <c r="H39" i="1" l="1"/>
  <c r="I46" i="1" l="1"/>
  <c r="I47" i="1"/>
  <c r="H16" i="1"/>
  <c r="C16" i="1"/>
  <c r="F40" i="1"/>
  <c r="H40" i="1" s="1"/>
  <c r="I50" i="1" l="1"/>
  <c r="I51" i="1"/>
  <c r="J51" i="1" s="1"/>
  <c r="I52" i="1"/>
  <c r="J52" i="1" s="1"/>
  <c r="I53" i="1"/>
  <c r="J53" i="1" s="1"/>
  <c r="I49" i="1"/>
  <c r="J49" i="1" s="1"/>
  <c r="I48" i="1"/>
  <c r="H26" i="1"/>
  <c r="H27" i="1"/>
  <c r="H28" i="1"/>
  <c r="H29" i="1"/>
  <c r="H30" i="1"/>
  <c r="H31" i="1"/>
  <c r="H32" i="1"/>
  <c r="H33" i="1"/>
  <c r="H34" i="1"/>
  <c r="H35" i="1"/>
  <c r="H25" i="1"/>
  <c r="H23" i="1"/>
  <c r="H21" i="1"/>
  <c r="H22" i="1"/>
  <c r="H20" i="1"/>
  <c r="H18" i="1"/>
  <c r="H17" i="1"/>
</calcChain>
</file>

<file path=xl/sharedStrings.xml><?xml version="1.0" encoding="utf-8"?>
<sst xmlns="http://schemas.openxmlformats.org/spreadsheetml/2006/main" count="129" uniqueCount="103">
  <si>
    <t>业主单位</t>
  </si>
  <si>
    <t>施工单位</t>
  </si>
  <si>
    <t>常州正衡电力工程监理有限公司</t>
  </si>
  <si>
    <t>安徽中建富华能源建设有限公司</t>
  </si>
  <si>
    <t>钦州康熙岭渔光一体光伏电站（四期）一标段</t>
    <phoneticPr fontId="1" type="noConversion"/>
  </si>
  <si>
    <t>项目名称</t>
  </si>
  <si>
    <t>分项工程</t>
  </si>
  <si>
    <t>单位</t>
  </si>
  <si>
    <t>累计完成比例</t>
  </si>
  <si>
    <t>备注</t>
  </si>
  <si>
    <t>一、场区土建工程</t>
    <phoneticPr fontId="1" type="noConversion"/>
  </si>
  <si>
    <t>根</t>
    <phoneticPr fontId="1" type="noConversion"/>
  </si>
  <si>
    <t>二、场区机电安装工程</t>
    <phoneticPr fontId="1" type="noConversion"/>
  </si>
  <si>
    <t>3*21支架安装</t>
    <phoneticPr fontId="1" type="noConversion"/>
  </si>
  <si>
    <t>组</t>
    <phoneticPr fontId="1" type="noConversion"/>
  </si>
  <si>
    <t>块</t>
    <phoneticPr fontId="1" type="noConversion"/>
  </si>
  <si>
    <t>三、场区电气工程</t>
    <phoneticPr fontId="1" type="noConversion"/>
  </si>
  <si>
    <t>逆变器安装</t>
  </si>
  <si>
    <t>台</t>
    <phoneticPr fontId="1" type="noConversion"/>
  </si>
  <si>
    <t>米</t>
    <phoneticPr fontId="1" type="noConversion"/>
  </si>
  <si>
    <t>逆变器4㎡电缆放线</t>
  </si>
  <si>
    <t>逆变器4㎡电缆接线</t>
  </si>
  <si>
    <t>逆变器120m²电缆接线</t>
  </si>
  <si>
    <t>低压3*120放线</t>
  </si>
  <si>
    <t>300*200桥架安装</t>
  </si>
  <si>
    <t>500*200桥架安装</t>
  </si>
  <si>
    <t>环网接地</t>
  </si>
  <si>
    <t>箱变接线</t>
  </si>
  <si>
    <t>五、材料到货情况：</t>
    <phoneticPr fontId="1" type="noConversion"/>
  </si>
  <si>
    <t>PHC-300-AB-70-6管桩</t>
    <phoneticPr fontId="1" type="noConversion"/>
  </si>
  <si>
    <t>PHC-300-AB-70-8管桩</t>
    <phoneticPr fontId="1" type="noConversion"/>
  </si>
  <si>
    <t>1、无安全事故，质量符合设计要求，现场机械安全检查、汽车吊装作业符合安全规范、正确佩戴安全帽，
2、现场道路运输情况检修、高温防暑防控安全管控措施：
3、现场施工机械安全装置检查。
4、现场施工人员安全器具佩戴检查。
质量管控措施：
1、管桩到货质量检验。</t>
    <phoneticPr fontId="1" type="noConversion"/>
  </si>
  <si>
    <t>工程项目</t>
  </si>
  <si>
    <t>桩基施工计划</t>
  </si>
  <si>
    <t>现场管桩进场计划（8米）</t>
  </si>
  <si>
    <t>现场管桩进场计划（6米）</t>
  </si>
  <si>
    <t>光伏支架安装计划</t>
  </si>
  <si>
    <t>光伏支架进场计划</t>
  </si>
  <si>
    <t>光伏组件进场计划</t>
  </si>
  <si>
    <t>光伏组件安装计划</t>
  </si>
  <si>
    <t>总工程量</t>
    <phoneticPr fontId="1" type="noConversion"/>
  </si>
  <si>
    <t>天气/最低温度-最高温度（℃）</t>
    <phoneticPr fontId="1" type="noConversion"/>
  </si>
  <si>
    <t>钦州通威惠金新能源有限公司</t>
    <phoneticPr fontId="1" type="noConversion"/>
  </si>
  <si>
    <t>备注</t>
    <phoneticPr fontId="1" type="noConversion"/>
  </si>
  <si>
    <t>管理人员</t>
    <phoneticPr fontId="1" type="noConversion"/>
  </si>
  <si>
    <t>施工人员</t>
    <phoneticPr fontId="1" type="noConversion"/>
  </si>
  <si>
    <t>二、质量、安全方面管控：</t>
    <phoneticPr fontId="1" type="noConversion"/>
  </si>
  <si>
    <t>本周完成量</t>
    <phoneticPr fontId="1" type="noConversion"/>
  </si>
  <si>
    <t>累计完成量</t>
    <phoneticPr fontId="1" type="noConversion"/>
  </si>
  <si>
    <t>日期</t>
    <phoneticPr fontId="1" type="noConversion"/>
  </si>
  <si>
    <t>监理单位</t>
    <phoneticPr fontId="1" type="noConversion"/>
  </si>
  <si>
    <t>三、下周工作安排：</t>
    <phoneticPr fontId="1" type="noConversion"/>
  </si>
  <si>
    <t>四、本周进度情况：</t>
    <phoneticPr fontId="1" type="noConversion"/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</si>
  <si>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</si>
  <si>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</si>
  <si>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</si>
  <si>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</si>
  <si>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</si>
  <si>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</si>
  <si>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</si>
  <si>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</si>
  <si>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土建</t>
    <phoneticPr fontId="1" type="noConversion"/>
  </si>
  <si>
    <t>单位工程名称</t>
    <phoneticPr fontId="1" type="noConversion"/>
  </si>
  <si>
    <t>应执行</t>
    <phoneticPr fontId="1" type="noConversion"/>
  </si>
  <si>
    <t>已执行</t>
    <phoneticPr fontId="1" type="noConversion"/>
  </si>
  <si>
    <t>记录份数</t>
    <phoneticPr fontId="1" type="noConversion"/>
  </si>
  <si>
    <t>检查项目</t>
    <phoneticPr fontId="1" type="noConversion"/>
  </si>
  <si>
    <t>执行情况</t>
    <phoneticPr fontId="1" type="noConversion"/>
  </si>
  <si>
    <t>《建筑地基基础工程施工质量验收规范》（GB 50202—2018）：5.5.1、5.5.2、5.5.3、5.5.4</t>
    <phoneticPr fontId="1" type="noConversion"/>
  </si>
  <si>
    <t>电气</t>
    <phoneticPr fontId="1" type="noConversion"/>
  </si>
  <si>
    <t xml:space="preserve">应执行	</t>
    <phoneticPr fontId="1" type="noConversion"/>
  </si>
  <si>
    <t>PHC-300-AB-70-7管桩</t>
    <phoneticPr fontId="1" type="noConversion"/>
  </si>
  <si>
    <t>3*30支架安装</t>
  </si>
  <si>
    <t>480w组件安装</t>
    <phoneticPr fontId="1" type="noConversion"/>
  </si>
  <si>
    <t>桥架接地6 m²</t>
  </si>
  <si>
    <t>逆变器接地16 m²</t>
  </si>
  <si>
    <t>桥架基础施工</t>
    <phoneticPr fontId="1" type="noConversion"/>
  </si>
  <si>
    <t>支架基础施工</t>
    <phoneticPr fontId="1" type="noConversion"/>
  </si>
  <si>
    <t>管桩型号</t>
    <phoneticPr fontId="1" type="noConversion"/>
  </si>
  <si>
    <t>单位</t>
    <phoneticPr fontId="1" type="noConversion"/>
  </si>
  <si>
    <t>总需求量</t>
    <phoneticPr fontId="1" type="noConversion"/>
  </si>
  <si>
    <t>本周到货量</t>
    <phoneticPr fontId="1" type="noConversion"/>
  </si>
  <si>
    <t>累计到货量</t>
    <phoneticPr fontId="1" type="noConversion"/>
  </si>
  <si>
    <t>累计到货比例</t>
    <phoneticPr fontId="1" type="noConversion"/>
  </si>
  <si>
    <t>管桩基础引孔施工</t>
    <phoneticPr fontId="1" type="noConversion"/>
  </si>
  <si>
    <t>累计量占比</t>
    <phoneticPr fontId="1" type="noConversion"/>
  </si>
  <si>
    <t>2021.6.17-2021.6.23</t>
    <phoneticPr fontId="1" type="noConversion"/>
  </si>
  <si>
    <t>一、本周主要工作汇报：</t>
    <phoneticPr fontId="1" type="noConversion"/>
  </si>
  <si>
    <t>晴
28-34</t>
    <phoneticPr fontId="1" type="noConversion"/>
  </si>
  <si>
    <t>多云
29-35</t>
    <phoneticPr fontId="1" type="noConversion"/>
  </si>
  <si>
    <t>晴
26-33</t>
    <phoneticPr fontId="1" type="noConversion"/>
  </si>
  <si>
    <t>晴转雨26-33</t>
    <phoneticPr fontId="1" type="noConversion"/>
  </si>
  <si>
    <t>雨转阴
28-33</t>
    <phoneticPr fontId="1" type="noConversion"/>
  </si>
  <si>
    <t>施工周报第四期</t>
    <phoneticPr fontId="1" type="noConversion"/>
  </si>
  <si>
    <t>六：主要协调问题：</t>
    <phoneticPr fontId="1" type="noConversion"/>
  </si>
  <si>
    <t>七、本周施工计划表</t>
    <phoneticPr fontId="1" type="noConversion"/>
  </si>
  <si>
    <t>八、强条执行情况汇总</t>
    <phoneticPr fontId="1" type="noConversion"/>
  </si>
  <si>
    <t>九、现场施工照片：</t>
    <phoneticPr fontId="1" type="noConversion"/>
  </si>
  <si>
    <t xml:space="preserve">1、暂无协调问题
    </t>
    <phoneticPr fontId="1" type="noConversion"/>
  </si>
  <si>
    <t>485w组件安装</t>
    <phoneticPr fontId="1" type="noConversion"/>
  </si>
  <si>
    <t xml:space="preserve">施工内容：
1、下周计划GPS桩基放点500个
2、下周计划管桩引桩500根桩基，累计占比23.91%，打桩完成根，累计占比6.39%。
材料到货情况：
1、下周计划管桩到货： PHC-300-AB-70-8管桩到货600根，累计占比61.44%，支架预计进场2MWP.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</si>
  <si>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总计到货量</t>
    <phoneticPr fontId="1" type="noConversion"/>
  </si>
  <si>
    <t xml:space="preserve">1、管桩卸货： PHC-300-AB-70-8管桩进场844根，累计到桩2430根,累计到货占比49.27%，整体到货管桩2556根，占比41.04%；
2、厂区塘内排水及进桩道路维修。
3、37#、38#方阵引孔完成571根，占比15.88%；打桩386根，累计完成546根，占比9.2%,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</si>
</sst>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68</xdr:row>
      <xdr:rowOff>0</xdr:rowOff>
    </xdr:from>
    <xdr:to>
      <xdr:col>2</xdr:col>
      <xdr:colOff>297180</xdr:colOff>
      <xdr:row>69</xdr:row>
      <xdr:rowOff>7620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3D697A2-370D-4D8F-A3F2-F87527458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45360"/>
          <a:ext cx="2286000" cy="1714500"/>
        </a:xfrm>
        <a:prstGeom prst="rect">
          <a:avLst/>
        </a:prstGeom>
      </xdr:spPr>
    </xdr:pic>
    <xdr:clientData/>
  </xdr:twoCellAnchor>
  <xdr:twoCellAnchor editAs="oneCell">
    <xdr:from>
      <xdr:col>2</xdr:col>
      <xdr:colOff>327660</xdr:colOff>
      <xdr:row>68</xdr:row>
      <xdr:rowOff>15240</xdr:rowOff>
    </xdr:from>
    <xdr:to>
      <xdr:col>7</xdr:col>
      <xdr:colOff>175260</xdr:colOff>
      <xdr:row>69</xdr:row>
      <xdr:rowOff>5715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99976B59-CC84-47F1-9D5A-385976064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6480" y="27660600"/>
          <a:ext cx="2263140" cy="169735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68</xdr:row>
      <xdr:rowOff>22860</xdr:rowOff>
    </xdr:from>
    <xdr:to>
      <xdr:col>10</xdr:col>
      <xdr:colOff>701040</xdr:colOff>
      <xdr:row>69</xdr:row>
      <xdr:rowOff>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E94CA7F2-4441-4088-B7CF-05EB58101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4860" y="27668220"/>
          <a:ext cx="1981200" cy="1684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topLeftCell="A55" zoomScaleNormal="100" workbookViewId="0">
      <selection activeCell="A9" sqref="A9:K9"/>
    </sheetView>
  </sheetViews>
  <sheetFormatPr defaultRowHeight="13.8" x14ac:dyDescent="0.25"/>
  <cols>
    <col min="1" max="1" width="21.109375" customWidth="1"/>
    <col min="2" max="2" width="7.88671875" customWidth="1"/>
    <col min="3" max="3" width="8.109375" customWidth="1"/>
    <col min="4" max="5" width="6.77734375" style="4" customWidth="1"/>
    <col min="6" max="7" width="6.77734375" style="7" customWidth="1"/>
    <col min="8" max="8" width="6.5546875" style="5" customWidth="1"/>
    <col min="9" max="10" width="7.44140625" style="5" customWidth="1"/>
    <col min="11" max="11" width="10.6640625" customWidth="1"/>
  </cols>
  <sheetData>
    <row r="1" spans="1:11" ht="32.4" customHeight="1" x14ac:dyDescent="0.25">
      <c r="A1" s="52" t="s">
        <v>93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30" customHeight="1" x14ac:dyDescent="0.25">
      <c r="A2" s="2" t="s">
        <v>5</v>
      </c>
      <c r="B2" s="37" t="s">
        <v>4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30" customHeight="1" x14ac:dyDescent="0.25">
      <c r="A3" s="37" t="s">
        <v>0</v>
      </c>
      <c r="B3" s="53" t="s">
        <v>42</v>
      </c>
      <c r="C3" s="53"/>
      <c r="D3" s="37" t="s">
        <v>41</v>
      </c>
      <c r="E3" s="37"/>
      <c r="F3" s="37"/>
      <c r="G3" s="37"/>
      <c r="H3" s="37"/>
      <c r="I3" s="37"/>
      <c r="J3" s="37"/>
      <c r="K3" s="37" t="s">
        <v>49</v>
      </c>
    </row>
    <row r="4" spans="1:11" ht="30" customHeight="1" x14ac:dyDescent="0.25">
      <c r="A4" s="37"/>
      <c r="B4" s="53"/>
      <c r="C4" s="53"/>
      <c r="D4" s="19">
        <v>6.17</v>
      </c>
      <c r="E4" s="2">
        <v>6.18</v>
      </c>
      <c r="F4" s="19">
        <v>6.19</v>
      </c>
      <c r="G4" s="25">
        <v>6.2</v>
      </c>
      <c r="H4" s="19">
        <v>6.21</v>
      </c>
      <c r="I4" s="21">
        <v>6.22</v>
      </c>
      <c r="J4" s="19">
        <v>6.23</v>
      </c>
      <c r="K4" s="37"/>
    </row>
    <row r="5" spans="1:11" ht="60" customHeight="1" x14ac:dyDescent="0.25">
      <c r="A5" s="2" t="s">
        <v>50</v>
      </c>
      <c r="B5" s="53" t="s">
        <v>2</v>
      </c>
      <c r="C5" s="53"/>
      <c r="D5" s="1" t="s">
        <v>88</v>
      </c>
      <c r="E5" s="1" t="s">
        <v>88</v>
      </c>
      <c r="F5" s="6" t="s">
        <v>88</v>
      </c>
      <c r="G5" s="6" t="s">
        <v>89</v>
      </c>
      <c r="H5" s="1" t="s">
        <v>90</v>
      </c>
      <c r="I5" s="1" t="s">
        <v>91</v>
      </c>
      <c r="J5" s="1" t="s">
        <v>92</v>
      </c>
      <c r="K5" s="1" t="s">
        <v>86</v>
      </c>
    </row>
    <row r="6" spans="1:11" ht="47.4" customHeight="1" x14ac:dyDescent="0.25">
      <c r="A6" s="2" t="s">
        <v>1</v>
      </c>
      <c r="B6" s="53" t="s">
        <v>3</v>
      </c>
      <c r="C6" s="53"/>
      <c r="D6" s="37" t="s">
        <v>44</v>
      </c>
      <c r="E6" s="37"/>
      <c r="F6" s="38">
        <v>4</v>
      </c>
      <c r="G6" s="38"/>
      <c r="H6" s="53" t="s">
        <v>45</v>
      </c>
      <c r="I6" s="53"/>
      <c r="J6" s="37">
        <v>12</v>
      </c>
      <c r="K6" s="37"/>
    </row>
    <row r="7" spans="1:11" ht="30" customHeight="1" x14ac:dyDescent="0.25">
      <c r="A7" s="42" t="s">
        <v>87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85.8" customHeight="1" x14ac:dyDescent="0.25">
      <c r="A8" s="54" t="s">
        <v>102</v>
      </c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30" customHeight="1" x14ac:dyDescent="0.25">
      <c r="A9" s="42" t="s">
        <v>46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120" customHeight="1" x14ac:dyDescent="0.25">
      <c r="A10" s="54" t="s">
        <v>31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30" customHeight="1" x14ac:dyDescent="0.25">
      <c r="A11" s="42" t="s">
        <v>51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87" customHeight="1" x14ac:dyDescent="0.25">
      <c r="A12" s="54" t="s">
        <v>100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30" customHeight="1" x14ac:dyDescent="0.25">
      <c r="A13" s="42" t="s">
        <v>52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ht="30" customHeight="1" x14ac:dyDescent="0.25">
      <c r="A14" s="2" t="s">
        <v>6</v>
      </c>
      <c r="B14" s="2" t="s">
        <v>7</v>
      </c>
      <c r="C14" s="2" t="s">
        <v>40</v>
      </c>
      <c r="D14" s="37" t="s">
        <v>47</v>
      </c>
      <c r="E14" s="37"/>
      <c r="F14" s="38" t="s">
        <v>48</v>
      </c>
      <c r="G14" s="38"/>
      <c r="H14" s="37" t="s">
        <v>8</v>
      </c>
      <c r="I14" s="37"/>
      <c r="J14" s="37"/>
      <c r="K14" s="2" t="s">
        <v>9</v>
      </c>
    </row>
    <row r="15" spans="1:11" ht="30" customHeight="1" x14ac:dyDescent="0.25">
      <c r="A15" s="26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ht="30" customHeight="1" x14ac:dyDescent="0.25">
      <c r="A16" s="11" t="s">
        <v>84</v>
      </c>
      <c r="B16" s="11" t="s">
        <v>11</v>
      </c>
      <c r="C16" s="11">
        <f>C17+C18</f>
        <v>6228</v>
      </c>
      <c r="D16" s="60">
        <v>571</v>
      </c>
      <c r="E16" s="61"/>
      <c r="F16" s="60">
        <f>418+571</f>
        <v>989</v>
      </c>
      <c r="G16" s="61"/>
      <c r="H16" s="57">
        <f>F16/C16</f>
        <v>0.15879897238278742</v>
      </c>
      <c r="I16" s="58"/>
      <c r="J16" s="59"/>
      <c r="K16" s="13"/>
    </row>
    <row r="17" spans="1:11" ht="30" customHeight="1" x14ac:dyDescent="0.25">
      <c r="A17" s="2" t="s">
        <v>77</v>
      </c>
      <c r="B17" s="2" t="s">
        <v>11</v>
      </c>
      <c r="C17" s="2">
        <v>5932</v>
      </c>
      <c r="D17" s="37">
        <v>386</v>
      </c>
      <c r="E17" s="37"/>
      <c r="F17" s="38">
        <f>160+386</f>
        <v>546</v>
      </c>
      <c r="G17" s="38"/>
      <c r="H17" s="45">
        <f>F17/C17</f>
        <v>9.2043155765340529E-2</v>
      </c>
      <c r="I17" s="45"/>
      <c r="J17" s="45"/>
      <c r="K17" s="10"/>
    </row>
    <row r="18" spans="1:11" ht="30" customHeight="1" x14ac:dyDescent="0.25">
      <c r="A18" s="2" t="s">
        <v>76</v>
      </c>
      <c r="B18" s="2" t="s">
        <v>11</v>
      </c>
      <c r="C18" s="2">
        <v>296</v>
      </c>
      <c r="D18" s="37">
        <v>0</v>
      </c>
      <c r="E18" s="37"/>
      <c r="F18" s="38">
        <v>0</v>
      </c>
      <c r="G18" s="38"/>
      <c r="H18" s="45">
        <f>F18/C18</f>
        <v>0</v>
      </c>
      <c r="I18" s="45"/>
      <c r="J18" s="45"/>
      <c r="K18" s="10"/>
    </row>
    <row r="19" spans="1:11" ht="30" customHeight="1" x14ac:dyDescent="0.25">
      <c r="A19" s="26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30" customHeight="1" x14ac:dyDescent="0.25">
      <c r="A20" s="2" t="s">
        <v>72</v>
      </c>
      <c r="B20" s="2" t="s">
        <v>14</v>
      </c>
      <c r="C20" s="2">
        <v>696</v>
      </c>
      <c r="D20" s="37">
        <v>0</v>
      </c>
      <c r="E20" s="37"/>
      <c r="F20" s="38">
        <v>0</v>
      </c>
      <c r="G20" s="38"/>
      <c r="H20" s="45">
        <f>F20/C20</f>
        <v>0</v>
      </c>
      <c r="I20" s="45"/>
      <c r="J20" s="45"/>
      <c r="K20" s="10"/>
    </row>
    <row r="21" spans="1:11" ht="30" customHeight="1" x14ac:dyDescent="0.25">
      <c r="A21" s="2" t="s">
        <v>13</v>
      </c>
      <c r="B21" s="2" t="s">
        <v>14</v>
      </c>
      <c r="C21" s="2">
        <v>212</v>
      </c>
      <c r="D21" s="37">
        <v>0</v>
      </c>
      <c r="E21" s="37"/>
      <c r="F21" s="38">
        <v>0</v>
      </c>
      <c r="G21" s="38"/>
      <c r="H21" s="45">
        <f t="shared" ref="H21:H22" si="0">F21/C21</f>
        <v>0</v>
      </c>
      <c r="I21" s="45"/>
      <c r="J21" s="45"/>
      <c r="K21" s="10"/>
    </row>
    <row r="22" spans="1:11" ht="30" customHeight="1" x14ac:dyDescent="0.25">
      <c r="A22" s="2" t="s">
        <v>73</v>
      </c>
      <c r="B22" s="2" t="s">
        <v>15</v>
      </c>
      <c r="C22" s="2">
        <v>17019</v>
      </c>
      <c r="D22" s="37">
        <v>0</v>
      </c>
      <c r="E22" s="37"/>
      <c r="F22" s="38">
        <v>0</v>
      </c>
      <c r="G22" s="38"/>
      <c r="H22" s="45">
        <f t="shared" si="0"/>
        <v>0</v>
      </c>
      <c r="I22" s="45"/>
      <c r="J22" s="45"/>
      <c r="K22" s="10"/>
    </row>
    <row r="23" spans="1:11" ht="25.05" customHeight="1" x14ac:dyDescent="0.25">
      <c r="A23" s="2" t="s">
        <v>99</v>
      </c>
      <c r="B23" s="2" t="s">
        <v>15</v>
      </c>
      <c r="C23" s="2">
        <v>58977</v>
      </c>
      <c r="D23" s="37">
        <v>0</v>
      </c>
      <c r="E23" s="37"/>
      <c r="F23" s="38">
        <v>0</v>
      </c>
      <c r="G23" s="38"/>
      <c r="H23" s="45">
        <f>F23/C23</f>
        <v>0</v>
      </c>
      <c r="I23" s="45"/>
      <c r="J23" s="45"/>
      <c r="K23" s="10"/>
    </row>
    <row r="24" spans="1:11" ht="25.05" customHeight="1" x14ac:dyDescent="0.25">
      <c r="A24" s="26" t="s">
        <v>16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25.05" customHeight="1" x14ac:dyDescent="0.25">
      <c r="A25" s="2" t="s">
        <v>17</v>
      </c>
      <c r="B25" s="2" t="s">
        <v>18</v>
      </c>
      <c r="C25" s="2">
        <v>142</v>
      </c>
      <c r="D25" s="37">
        <v>0</v>
      </c>
      <c r="E25" s="37"/>
      <c r="F25" s="38">
        <v>0</v>
      </c>
      <c r="G25" s="38"/>
      <c r="H25" s="45">
        <f>F25/C25</f>
        <v>0</v>
      </c>
      <c r="I25" s="45"/>
      <c r="J25" s="45"/>
      <c r="K25" s="10"/>
    </row>
    <row r="26" spans="1:11" ht="25.05" customHeight="1" x14ac:dyDescent="0.25">
      <c r="A26" s="2" t="s">
        <v>20</v>
      </c>
      <c r="B26" s="2" t="s">
        <v>19</v>
      </c>
      <c r="C26" s="2">
        <v>272151</v>
      </c>
      <c r="D26" s="37">
        <v>0</v>
      </c>
      <c r="E26" s="37"/>
      <c r="F26" s="38">
        <v>0</v>
      </c>
      <c r="G26" s="38"/>
      <c r="H26" s="45">
        <f t="shared" ref="H26:H35" si="1">F26/C26</f>
        <v>0</v>
      </c>
      <c r="I26" s="45"/>
      <c r="J26" s="45"/>
      <c r="K26" s="10"/>
    </row>
    <row r="27" spans="1:11" ht="30" customHeight="1" x14ac:dyDescent="0.25">
      <c r="A27" s="2" t="s">
        <v>21</v>
      </c>
      <c r="B27" s="2" t="s">
        <v>19</v>
      </c>
      <c r="C27" s="2">
        <v>272151</v>
      </c>
      <c r="D27" s="37">
        <v>0</v>
      </c>
      <c r="E27" s="37"/>
      <c r="F27" s="38">
        <v>0</v>
      </c>
      <c r="G27" s="38"/>
      <c r="H27" s="45">
        <f t="shared" si="1"/>
        <v>0</v>
      </c>
      <c r="I27" s="45"/>
      <c r="J27" s="45"/>
      <c r="K27" s="10"/>
    </row>
    <row r="28" spans="1:11" ht="30" customHeight="1" x14ac:dyDescent="0.25">
      <c r="A28" s="2" t="s">
        <v>22</v>
      </c>
      <c r="B28" s="2" t="s">
        <v>19</v>
      </c>
      <c r="C28" s="1">
        <v>19686</v>
      </c>
      <c r="D28" s="37">
        <v>0</v>
      </c>
      <c r="E28" s="37"/>
      <c r="F28" s="38">
        <v>0</v>
      </c>
      <c r="G28" s="38"/>
      <c r="H28" s="45">
        <f t="shared" si="1"/>
        <v>0</v>
      </c>
      <c r="I28" s="45"/>
      <c r="J28" s="45"/>
      <c r="K28" s="10"/>
    </row>
    <row r="29" spans="1:11" ht="30" customHeight="1" x14ac:dyDescent="0.25">
      <c r="A29" s="2" t="s">
        <v>23</v>
      </c>
      <c r="B29" s="2" t="s">
        <v>19</v>
      </c>
      <c r="C29" s="2">
        <v>19686</v>
      </c>
      <c r="D29" s="37">
        <v>0</v>
      </c>
      <c r="E29" s="37"/>
      <c r="F29" s="38">
        <v>0</v>
      </c>
      <c r="G29" s="38"/>
      <c r="H29" s="45">
        <f t="shared" si="1"/>
        <v>0</v>
      </c>
      <c r="I29" s="45"/>
      <c r="J29" s="45"/>
      <c r="K29" s="10"/>
    </row>
    <row r="30" spans="1:11" ht="30" customHeight="1" x14ac:dyDescent="0.25">
      <c r="A30" s="2" t="s">
        <v>24</v>
      </c>
      <c r="B30" s="2" t="s">
        <v>19</v>
      </c>
      <c r="C30" s="2">
        <v>2950</v>
      </c>
      <c r="D30" s="37">
        <v>0</v>
      </c>
      <c r="E30" s="37"/>
      <c r="F30" s="38">
        <v>0</v>
      </c>
      <c r="G30" s="38"/>
      <c r="H30" s="45">
        <f t="shared" si="1"/>
        <v>0</v>
      </c>
      <c r="I30" s="45"/>
      <c r="J30" s="45"/>
      <c r="K30" s="10"/>
    </row>
    <row r="31" spans="1:11" ht="30" customHeight="1" x14ac:dyDescent="0.25">
      <c r="A31" s="2" t="s">
        <v>25</v>
      </c>
      <c r="B31" s="2" t="s">
        <v>19</v>
      </c>
      <c r="C31" s="1">
        <v>770</v>
      </c>
      <c r="D31" s="37">
        <v>0</v>
      </c>
      <c r="E31" s="37"/>
      <c r="F31" s="38">
        <v>0</v>
      </c>
      <c r="G31" s="38"/>
      <c r="H31" s="45">
        <f t="shared" si="1"/>
        <v>0</v>
      </c>
      <c r="I31" s="45"/>
      <c r="J31" s="45"/>
      <c r="K31" s="10"/>
    </row>
    <row r="32" spans="1:11" ht="30" customHeight="1" x14ac:dyDescent="0.25">
      <c r="A32" s="2" t="s">
        <v>74</v>
      </c>
      <c r="B32" s="2" t="s">
        <v>19</v>
      </c>
      <c r="C32" s="2">
        <v>147</v>
      </c>
      <c r="D32" s="37">
        <v>0</v>
      </c>
      <c r="E32" s="37"/>
      <c r="F32" s="38">
        <v>0</v>
      </c>
      <c r="G32" s="38"/>
      <c r="H32" s="45">
        <f t="shared" si="1"/>
        <v>0</v>
      </c>
      <c r="I32" s="45"/>
      <c r="J32" s="45"/>
      <c r="K32" s="10"/>
    </row>
    <row r="33" spans="1:11" ht="30" customHeight="1" x14ac:dyDescent="0.25">
      <c r="A33" s="2" t="s">
        <v>75</v>
      </c>
      <c r="B33" s="2" t="s">
        <v>19</v>
      </c>
      <c r="C33" s="2">
        <v>226.5</v>
      </c>
      <c r="D33" s="37">
        <v>0</v>
      </c>
      <c r="E33" s="37"/>
      <c r="F33" s="38">
        <v>0</v>
      </c>
      <c r="G33" s="38"/>
      <c r="H33" s="45">
        <f t="shared" si="1"/>
        <v>0</v>
      </c>
      <c r="I33" s="45"/>
      <c r="J33" s="45"/>
      <c r="K33" s="10"/>
    </row>
    <row r="34" spans="1:11" ht="30" customHeight="1" x14ac:dyDescent="0.25">
      <c r="A34" s="2" t="s">
        <v>26</v>
      </c>
      <c r="B34" s="2" t="s">
        <v>19</v>
      </c>
      <c r="C34" s="2">
        <v>3289</v>
      </c>
      <c r="D34" s="37">
        <v>0</v>
      </c>
      <c r="E34" s="37"/>
      <c r="F34" s="38">
        <v>0</v>
      </c>
      <c r="G34" s="38"/>
      <c r="H34" s="45">
        <f t="shared" si="1"/>
        <v>0</v>
      </c>
      <c r="I34" s="45"/>
      <c r="J34" s="45"/>
      <c r="K34" s="10"/>
    </row>
    <row r="35" spans="1:11" ht="30" customHeight="1" x14ac:dyDescent="0.25">
      <c r="A35" s="2" t="s">
        <v>27</v>
      </c>
      <c r="B35" s="2" t="s">
        <v>18</v>
      </c>
      <c r="C35" s="2">
        <v>9</v>
      </c>
      <c r="D35" s="37">
        <v>0</v>
      </c>
      <c r="E35" s="37"/>
      <c r="F35" s="38">
        <v>0</v>
      </c>
      <c r="G35" s="38"/>
      <c r="H35" s="45">
        <f t="shared" si="1"/>
        <v>0</v>
      </c>
      <c r="I35" s="45"/>
      <c r="J35" s="45"/>
      <c r="K35" s="10"/>
    </row>
    <row r="36" spans="1:11" ht="30" customHeight="1" x14ac:dyDescent="0.25">
      <c r="A36" s="42" t="s">
        <v>28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ht="20.399999999999999" customHeight="1" x14ac:dyDescent="0.25">
      <c r="A37" s="14" t="s">
        <v>78</v>
      </c>
      <c r="B37" s="18" t="s">
        <v>79</v>
      </c>
      <c r="C37" s="18" t="s">
        <v>80</v>
      </c>
      <c r="D37" s="39" t="s">
        <v>81</v>
      </c>
      <c r="E37" s="40"/>
      <c r="F37" s="39" t="s">
        <v>82</v>
      </c>
      <c r="G37" s="40"/>
      <c r="H37" s="39" t="s">
        <v>83</v>
      </c>
      <c r="I37" s="41"/>
      <c r="J37" s="40"/>
      <c r="K37" s="18" t="s">
        <v>43</v>
      </c>
    </row>
    <row r="38" spans="1:11" ht="30" customHeight="1" x14ac:dyDescent="0.25">
      <c r="A38" s="3" t="s">
        <v>30</v>
      </c>
      <c r="B38" s="3" t="s">
        <v>11</v>
      </c>
      <c r="C38" s="2">
        <v>4932</v>
      </c>
      <c r="D38" s="43">
        <v>844</v>
      </c>
      <c r="E38" s="43"/>
      <c r="F38" s="55">
        <f>1586+844</f>
        <v>2430</v>
      </c>
      <c r="G38" s="56"/>
      <c r="H38" s="57">
        <f>F38/4932</f>
        <v>0.49270072992700731</v>
      </c>
      <c r="I38" s="58"/>
      <c r="J38" s="59"/>
      <c r="K38" s="10"/>
    </row>
    <row r="39" spans="1:11" ht="30" customHeight="1" x14ac:dyDescent="0.25">
      <c r="A39" s="3" t="s">
        <v>71</v>
      </c>
      <c r="B39" s="3" t="s">
        <v>11</v>
      </c>
      <c r="C39" s="2">
        <v>1000</v>
      </c>
      <c r="D39" s="43">
        <v>0</v>
      </c>
      <c r="E39" s="43"/>
      <c r="F39" s="55">
        <v>80</v>
      </c>
      <c r="G39" s="56"/>
      <c r="H39" s="57">
        <f>F39/C39</f>
        <v>0.08</v>
      </c>
      <c r="I39" s="58"/>
      <c r="J39" s="59"/>
      <c r="K39" s="10"/>
    </row>
    <row r="40" spans="1:11" ht="30" customHeight="1" x14ac:dyDescent="0.25">
      <c r="A40" s="3" t="s">
        <v>29</v>
      </c>
      <c r="B40" s="3" t="s">
        <v>11</v>
      </c>
      <c r="C40" s="2">
        <v>296</v>
      </c>
      <c r="D40" s="43">
        <v>0</v>
      </c>
      <c r="E40" s="43"/>
      <c r="F40" s="38">
        <f>46</f>
        <v>46</v>
      </c>
      <c r="G40" s="38"/>
      <c r="H40" s="45">
        <f>F40/C40</f>
        <v>0.1554054054054054</v>
      </c>
      <c r="I40" s="45"/>
      <c r="J40" s="45"/>
      <c r="K40" s="10"/>
    </row>
    <row r="41" spans="1:11" ht="30" customHeight="1" x14ac:dyDescent="0.25">
      <c r="A41" s="3" t="s">
        <v>101</v>
      </c>
      <c r="B41" s="24" t="s">
        <v>11</v>
      </c>
      <c r="C41" s="23">
        <f>SUM(C38:C40)</f>
        <v>6228</v>
      </c>
      <c r="D41" s="43"/>
      <c r="E41" s="43"/>
      <c r="F41" s="44">
        <f>SUM(F38:F40)</f>
        <v>2556</v>
      </c>
      <c r="G41" s="44"/>
      <c r="H41" s="62">
        <f>F41/C41</f>
        <v>0.41040462427745666</v>
      </c>
      <c r="I41" s="62"/>
      <c r="J41" s="62"/>
      <c r="K41" s="63"/>
    </row>
    <row r="42" spans="1:11" ht="30" customHeight="1" x14ac:dyDescent="0.25">
      <c r="A42" s="46" t="s">
        <v>94</v>
      </c>
      <c r="B42" s="47"/>
      <c r="C42" s="47"/>
      <c r="D42" s="47"/>
      <c r="E42" s="47"/>
      <c r="F42" s="47"/>
      <c r="G42" s="47"/>
      <c r="H42" s="47"/>
      <c r="I42" s="47"/>
      <c r="J42" s="47"/>
      <c r="K42" s="48"/>
    </row>
    <row r="43" spans="1:11" ht="28.2" customHeight="1" x14ac:dyDescent="0.25">
      <c r="A43" s="49" t="s">
        <v>98</v>
      </c>
      <c r="B43" s="50"/>
      <c r="C43" s="50"/>
      <c r="D43" s="50"/>
      <c r="E43" s="50"/>
      <c r="F43" s="50"/>
      <c r="G43" s="50"/>
      <c r="H43" s="50"/>
      <c r="I43" s="50"/>
      <c r="J43" s="50"/>
      <c r="K43" s="51"/>
    </row>
    <row r="44" spans="1:11" ht="30" customHeight="1" x14ac:dyDescent="0.25">
      <c r="A44" s="42" t="s">
        <v>95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1" ht="48.6" customHeight="1" x14ac:dyDescent="0.25">
      <c r="A45" s="1" t="s">
        <v>32</v>
      </c>
      <c r="B45" s="1" t="s">
        <v>53</v>
      </c>
      <c r="C45" s="1" t="s">
        <v>54</v>
      </c>
      <c r="D45" s="1" t="s">
        <v>55</v>
      </c>
      <c r="E45" s="1" t="s">
        <v>56</v>
      </c>
      <c r="F45" s="1" t="s">
        <v>57</v>
      </c>
      <c r="G45" s="1" t="s">
        <v>58</v>
      </c>
      <c r="H45" s="1" t="s">
        <v>59</v>
      </c>
      <c r="I45" s="1" t="s">
        <v>60</v>
      </c>
      <c r="J45" s="1" t="s">
        <v>85</v>
      </c>
      <c r="K45" s="8" t="s">
        <v>43</v>
      </c>
    </row>
    <row r="46" spans="1:11" ht="30" customHeight="1" x14ac:dyDescent="0.25">
      <c r="A46" s="12" t="s">
        <v>84</v>
      </c>
      <c r="B46" s="12">
        <v>0</v>
      </c>
      <c r="C46" s="12">
        <v>0</v>
      </c>
      <c r="D46" s="12">
        <v>0</v>
      </c>
      <c r="E46" s="12">
        <v>100</v>
      </c>
      <c r="F46" s="22">
        <v>100</v>
      </c>
      <c r="G46" s="22">
        <v>100</v>
      </c>
      <c r="H46" s="22">
        <v>100</v>
      </c>
      <c r="I46" s="12">
        <f>SUM(B46:H46)</f>
        <v>400</v>
      </c>
      <c r="J46" s="20">
        <f>(418+470+400)/6228</f>
        <v>0.20680796403339757</v>
      </c>
      <c r="K46" s="8"/>
    </row>
    <row r="47" spans="1:11" ht="30" customHeight="1" x14ac:dyDescent="0.25">
      <c r="A47" s="1" t="s">
        <v>33</v>
      </c>
      <c r="B47" s="1">
        <v>80</v>
      </c>
      <c r="C47" s="22">
        <v>80</v>
      </c>
      <c r="D47" s="22">
        <v>80</v>
      </c>
      <c r="E47" s="22">
        <v>80</v>
      </c>
      <c r="F47" s="22">
        <v>80</v>
      </c>
      <c r="G47" s="1">
        <v>0</v>
      </c>
      <c r="H47" s="1">
        <v>0</v>
      </c>
      <c r="I47" s="1">
        <f>SUM(B47:H47)</f>
        <v>400</v>
      </c>
      <c r="J47" s="9">
        <f>(160+250+400)/5932</f>
        <v>0.13654753877275791</v>
      </c>
      <c r="K47" s="8"/>
    </row>
    <row r="48" spans="1:11" ht="30" customHeight="1" x14ac:dyDescent="0.25">
      <c r="A48" s="1" t="s">
        <v>34</v>
      </c>
      <c r="B48" s="1">
        <v>0</v>
      </c>
      <c r="C48" s="1">
        <v>0</v>
      </c>
      <c r="D48" s="1">
        <v>0</v>
      </c>
      <c r="E48" s="1">
        <v>0</v>
      </c>
      <c r="F48" s="1">
        <v>200</v>
      </c>
      <c r="G48" s="1">
        <v>200</v>
      </c>
      <c r="H48" s="1">
        <v>200</v>
      </c>
      <c r="I48" s="1">
        <f>SUM(B48:H48)</f>
        <v>600</v>
      </c>
      <c r="J48" s="9">
        <f>(1666+600+600)/5932</f>
        <v>0.48314227916385705</v>
      </c>
      <c r="K48" s="8"/>
    </row>
    <row r="49" spans="1:11" ht="30" customHeight="1" x14ac:dyDescent="0.25">
      <c r="A49" s="1" t="s">
        <v>35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f>SUM(B49:H49)</f>
        <v>0</v>
      </c>
      <c r="J49" s="9">
        <f>I49/296</f>
        <v>0</v>
      </c>
      <c r="K49" s="8"/>
    </row>
    <row r="50" spans="1:11" ht="30" customHeight="1" x14ac:dyDescent="0.25">
      <c r="A50" s="1" t="s">
        <v>36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50</v>
      </c>
      <c r="H50" s="1">
        <v>50</v>
      </c>
      <c r="I50" s="1">
        <f t="shared" ref="I50:I53" si="2">SUM(B50:H50)</f>
        <v>100</v>
      </c>
      <c r="J50" s="9">
        <f>100/908</f>
        <v>0.11013215859030837</v>
      </c>
      <c r="K50" s="8"/>
    </row>
    <row r="51" spans="1:11" ht="30" customHeight="1" x14ac:dyDescent="0.25">
      <c r="A51" s="1" t="s">
        <v>37</v>
      </c>
      <c r="B51" s="1">
        <v>100</v>
      </c>
      <c r="C51" s="1">
        <v>100</v>
      </c>
      <c r="D51" s="1">
        <v>0</v>
      </c>
      <c r="E51" s="1">
        <v>0</v>
      </c>
      <c r="F51" s="1">
        <v>0</v>
      </c>
      <c r="G51" s="1"/>
      <c r="H51" s="1">
        <v>0</v>
      </c>
      <c r="I51" s="1">
        <f t="shared" si="2"/>
        <v>200</v>
      </c>
      <c r="J51" s="9">
        <f>I51/908</f>
        <v>0.22026431718061673</v>
      </c>
      <c r="K51" s="8"/>
    </row>
    <row r="52" spans="1:11" ht="30" customHeight="1" x14ac:dyDescent="0.25">
      <c r="A52" s="1" t="s">
        <v>38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f t="shared" si="2"/>
        <v>0</v>
      </c>
      <c r="J52" s="9">
        <f t="shared" ref="J52:J53" si="3">I52/5932</f>
        <v>0</v>
      </c>
      <c r="K52" s="8"/>
    </row>
    <row r="53" spans="1:11" ht="30" customHeight="1" x14ac:dyDescent="0.25">
      <c r="A53" s="1" t="s">
        <v>39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f t="shared" si="2"/>
        <v>0</v>
      </c>
      <c r="J53" s="9">
        <f t="shared" si="3"/>
        <v>0</v>
      </c>
      <c r="K53" s="1"/>
    </row>
    <row r="54" spans="1:11" ht="30" customHeight="1" x14ac:dyDescent="0.25">
      <c r="A54" s="31" t="s">
        <v>96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ht="30" customHeight="1" x14ac:dyDescent="0.25">
      <c r="A55" s="34" t="s">
        <v>61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30" customHeight="1" x14ac:dyDescent="0.25">
      <c r="A56" s="27" t="s">
        <v>66</v>
      </c>
      <c r="B56" s="27"/>
      <c r="C56" s="27"/>
      <c r="D56" s="27"/>
      <c r="E56" s="27"/>
      <c r="F56" s="27"/>
      <c r="G56" s="27" t="s">
        <v>67</v>
      </c>
      <c r="H56" s="27"/>
      <c r="I56" s="27"/>
      <c r="J56" s="27"/>
      <c r="K56" s="27"/>
    </row>
    <row r="57" spans="1:11" ht="30" customHeight="1" x14ac:dyDescent="0.25">
      <c r="A57" s="27" t="s">
        <v>62</v>
      </c>
      <c r="B57" s="27"/>
      <c r="C57" s="27"/>
      <c r="D57" s="27"/>
      <c r="E57" s="27"/>
      <c r="F57" s="27" t="s">
        <v>63</v>
      </c>
      <c r="G57" s="27"/>
      <c r="H57" s="27" t="s">
        <v>64</v>
      </c>
      <c r="I57" s="27"/>
      <c r="J57" s="27" t="s">
        <v>65</v>
      </c>
      <c r="K57" s="27"/>
    </row>
    <row r="58" spans="1:11" ht="30" customHeight="1" x14ac:dyDescent="0.25">
      <c r="A58" s="27" t="s">
        <v>68</v>
      </c>
      <c r="B58" s="27"/>
      <c r="C58" s="27"/>
      <c r="D58" s="27"/>
      <c r="E58" s="27"/>
      <c r="F58" s="27">
        <v>4</v>
      </c>
      <c r="G58" s="27"/>
      <c r="H58" s="27">
        <v>4</v>
      </c>
      <c r="I58" s="27"/>
      <c r="J58" s="27">
        <v>1</v>
      </c>
      <c r="K58" s="27"/>
    </row>
    <row r="59" spans="1:11" ht="25.05" customHeight="1" x14ac:dyDescent="0.25">
      <c r="A59" s="28"/>
      <c r="B59" s="29"/>
      <c r="C59" s="29"/>
      <c r="D59" s="29"/>
      <c r="E59" s="30"/>
      <c r="F59" s="35"/>
      <c r="G59" s="36"/>
      <c r="H59" s="28"/>
      <c r="I59" s="30"/>
      <c r="J59" s="28"/>
      <c r="K59" s="30"/>
    </row>
    <row r="60" spans="1:11" ht="25.05" customHeight="1" x14ac:dyDescent="0.25">
      <c r="A60" s="28"/>
      <c r="B60" s="29"/>
      <c r="C60" s="29"/>
      <c r="D60" s="29"/>
      <c r="E60" s="30"/>
      <c r="F60" s="35"/>
      <c r="G60" s="36"/>
      <c r="H60" s="28"/>
      <c r="I60" s="30"/>
      <c r="J60" s="28"/>
      <c r="K60" s="30"/>
    </row>
    <row r="61" spans="1:11" ht="25.05" customHeight="1" x14ac:dyDescent="0.25">
      <c r="A61" s="28"/>
      <c r="B61" s="29"/>
      <c r="C61" s="29"/>
      <c r="D61" s="29"/>
      <c r="E61" s="30"/>
      <c r="F61" s="35"/>
      <c r="G61" s="36"/>
      <c r="H61" s="28"/>
      <c r="I61" s="30"/>
      <c r="J61" s="28"/>
      <c r="K61" s="30"/>
    </row>
    <row r="62" spans="1:11" ht="30" customHeight="1" x14ac:dyDescent="0.25">
      <c r="A62" s="34" t="s">
        <v>69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1:11" ht="25.05" customHeight="1" x14ac:dyDescent="0.25">
      <c r="A63" s="27" t="s">
        <v>66</v>
      </c>
      <c r="B63" s="27"/>
      <c r="C63" s="27"/>
      <c r="D63" s="27"/>
      <c r="E63" s="27"/>
      <c r="F63" s="27" t="s">
        <v>67</v>
      </c>
      <c r="G63" s="27"/>
      <c r="H63" s="27"/>
      <c r="I63" s="27"/>
      <c r="J63" s="27"/>
      <c r="K63" s="27"/>
    </row>
    <row r="64" spans="1:11" ht="25.05" customHeight="1" x14ac:dyDescent="0.25">
      <c r="A64" s="27" t="s">
        <v>62</v>
      </c>
      <c r="B64" s="27"/>
      <c r="C64" s="27"/>
      <c r="D64" s="27"/>
      <c r="E64" s="27"/>
      <c r="F64" s="27" t="s">
        <v>70</v>
      </c>
      <c r="G64" s="27"/>
      <c r="H64" s="27" t="s">
        <v>64</v>
      </c>
      <c r="I64" s="27"/>
      <c r="J64" s="27" t="s">
        <v>65</v>
      </c>
      <c r="K64" s="27"/>
    </row>
    <row r="65" spans="1:11" ht="25.05" customHeight="1" x14ac:dyDescent="0.25">
      <c r="A65" s="15"/>
      <c r="B65" s="16"/>
      <c r="C65" s="16"/>
      <c r="D65" s="16"/>
      <c r="E65" s="17"/>
      <c r="F65" s="28"/>
      <c r="G65" s="30"/>
      <c r="H65" s="28"/>
      <c r="I65" s="30"/>
      <c r="J65" s="28"/>
      <c r="K65" s="30"/>
    </row>
    <row r="66" spans="1:11" ht="25.05" customHeight="1" x14ac:dyDescent="0.25">
      <c r="A66" s="28"/>
      <c r="B66" s="29"/>
      <c r="C66" s="29"/>
      <c r="D66" s="29"/>
      <c r="E66" s="30"/>
      <c r="F66" s="27"/>
      <c r="G66" s="27"/>
      <c r="H66" s="27"/>
      <c r="I66" s="27"/>
      <c r="J66" s="27"/>
      <c r="K66" s="27"/>
    </row>
    <row r="67" spans="1:11" ht="25.05" customHeight="1" x14ac:dyDescent="0.25">
      <c r="A67" s="28"/>
      <c r="B67" s="29"/>
      <c r="C67" s="29"/>
      <c r="D67" s="29"/>
      <c r="E67" s="30"/>
      <c r="F67" s="27"/>
      <c r="G67" s="27"/>
      <c r="H67" s="27"/>
      <c r="I67" s="27"/>
      <c r="J67" s="27"/>
      <c r="K67" s="27"/>
    </row>
    <row r="68" spans="1:11" ht="30" customHeight="1" x14ac:dyDescent="0.25">
      <c r="A68" s="32" t="s">
        <v>97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</row>
    <row r="69" spans="1:11" ht="134.4" customHeigh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</sheetData>
  <mergeCells count="142">
    <mergeCell ref="A10:K10"/>
    <mergeCell ref="A11:K11"/>
    <mergeCell ref="A12:K12"/>
    <mergeCell ref="A13:K13"/>
    <mergeCell ref="F38:G38"/>
    <mergeCell ref="F39:G39"/>
    <mergeCell ref="H38:J38"/>
    <mergeCell ref="H39:J39"/>
    <mergeCell ref="K3:K4"/>
    <mergeCell ref="A24:K24"/>
    <mergeCell ref="D14:E14"/>
    <mergeCell ref="F14:G14"/>
    <mergeCell ref="H14:J14"/>
    <mergeCell ref="D16:E16"/>
    <mergeCell ref="F16:G16"/>
    <mergeCell ref="H16:J16"/>
    <mergeCell ref="D25:E25"/>
    <mergeCell ref="D26:E26"/>
    <mergeCell ref="H17:J17"/>
    <mergeCell ref="H18:J18"/>
    <mergeCell ref="D17:E17"/>
    <mergeCell ref="A15:K15"/>
    <mergeCell ref="D18:E18"/>
    <mergeCell ref="F17:G17"/>
    <mergeCell ref="A1:K1"/>
    <mergeCell ref="B2:K2"/>
    <mergeCell ref="A7:K7"/>
    <mergeCell ref="D6:E6"/>
    <mergeCell ref="F6:G6"/>
    <mergeCell ref="H6:I6"/>
    <mergeCell ref="J6:K6"/>
    <mergeCell ref="A9:K9"/>
    <mergeCell ref="B5:C5"/>
    <mergeCell ref="B6:C6"/>
    <mergeCell ref="A3:A4"/>
    <mergeCell ref="B3:C4"/>
    <mergeCell ref="D3:J3"/>
    <mergeCell ref="A8:K8"/>
    <mergeCell ref="F18:G18"/>
    <mergeCell ref="A19:K19"/>
    <mergeCell ref="F20:G20"/>
    <mergeCell ref="F21:G21"/>
    <mergeCell ref="F22:G22"/>
    <mergeCell ref="F23:G23"/>
    <mergeCell ref="H20:J20"/>
    <mergeCell ref="H21:J21"/>
    <mergeCell ref="H22:J22"/>
    <mergeCell ref="H23:J23"/>
    <mergeCell ref="D20:E20"/>
    <mergeCell ref="D21:E21"/>
    <mergeCell ref="D22:E22"/>
    <mergeCell ref="D23:E23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F30:G30"/>
    <mergeCell ref="F31:G31"/>
    <mergeCell ref="F32:G32"/>
    <mergeCell ref="F33:G33"/>
    <mergeCell ref="F25:G25"/>
    <mergeCell ref="D32:E32"/>
    <mergeCell ref="F26:G26"/>
    <mergeCell ref="D28:E28"/>
    <mergeCell ref="D29:E29"/>
    <mergeCell ref="D30:E30"/>
    <mergeCell ref="D27:E27"/>
    <mergeCell ref="D31:E31"/>
    <mergeCell ref="D33:E33"/>
    <mergeCell ref="D34:E34"/>
    <mergeCell ref="F27:G27"/>
    <mergeCell ref="F28:G28"/>
    <mergeCell ref="D37:E37"/>
    <mergeCell ref="F37:G37"/>
    <mergeCell ref="H37:J37"/>
    <mergeCell ref="A44:K44"/>
    <mergeCell ref="D41:E41"/>
    <mergeCell ref="F40:G40"/>
    <mergeCell ref="F41:G41"/>
    <mergeCell ref="H40:J40"/>
    <mergeCell ref="H41:J41"/>
    <mergeCell ref="D39:E39"/>
    <mergeCell ref="D35:E35"/>
    <mergeCell ref="A36:K36"/>
    <mergeCell ref="D38:E38"/>
    <mergeCell ref="D40:E40"/>
    <mergeCell ref="F34:G34"/>
    <mergeCell ref="F35:G35"/>
    <mergeCell ref="H34:J34"/>
    <mergeCell ref="A42:K42"/>
    <mergeCell ref="A43:K43"/>
    <mergeCell ref="H35:J35"/>
    <mergeCell ref="F29:G29"/>
    <mergeCell ref="A54:K54"/>
    <mergeCell ref="A68:K68"/>
    <mergeCell ref="A55:K55"/>
    <mergeCell ref="A56:F56"/>
    <mergeCell ref="G56:K56"/>
    <mergeCell ref="A62:K62"/>
    <mergeCell ref="A63:E63"/>
    <mergeCell ref="F63:K63"/>
    <mergeCell ref="H67:I67"/>
    <mergeCell ref="J66:K66"/>
    <mergeCell ref="J67:K67"/>
    <mergeCell ref="A66:E66"/>
    <mergeCell ref="J61:K61"/>
    <mergeCell ref="A59:E59"/>
    <mergeCell ref="A60:E60"/>
    <mergeCell ref="A61:E61"/>
    <mergeCell ref="F59:G59"/>
    <mergeCell ref="F60:G60"/>
    <mergeCell ref="F61:G61"/>
    <mergeCell ref="J65:K65"/>
    <mergeCell ref="A69:K69"/>
    <mergeCell ref="J57:K57"/>
    <mergeCell ref="H57:I57"/>
    <mergeCell ref="F57:G57"/>
    <mergeCell ref="A57:E57"/>
    <mergeCell ref="A58:E58"/>
    <mergeCell ref="F58:G58"/>
    <mergeCell ref="H58:I58"/>
    <mergeCell ref="J58:K58"/>
    <mergeCell ref="J64:K64"/>
    <mergeCell ref="A64:E64"/>
    <mergeCell ref="F66:G66"/>
    <mergeCell ref="F67:G67"/>
    <mergeCell ref="H66:I66"/>
    <mergeCell ref="F64:G64"/>
    <mergeCell ref="H64:I64"/>
    <mergeCell ref="A67:E67"/>
    <mergeCell ref="F65:G65"/>
    <mergeCell ref="H65:I65"/>
    <mergeCell ref="H59:I59"/>
    <mergeCell ref="H60:I60"/>
    <mergeCell ref="H61:I61"/>
    <mergeCell ref="J59:K59"/>
    <mergeCell ref="J60:K60"/>
  </mergeCells>
  <phoneticPr fontId="1" type="noConversion"/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施工月报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cp:lastPrinted>2021-06-24T03:23:10Z</cp:lastPrinted>
  <dcterms:created xsi:type="dcterms:W3CDTF">2015-06-05T18:19:34Z</dcterms:created>
  <dcterms:modified xsi:type="dcterms:W3CDTF">2021-06-24T03:23:11Z</dcterms:modified>
</cp:coreProperties>
</file>